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<sst xmlns="http://schemas.openxmlformats.org/spreadsheetml/2006/main" count="960" uniqueCount="236">
  <si>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</si>
  <si>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</si>
  <si>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</si>
  <si>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</si>
  <si>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</si>
  <si>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</si>
  <si>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</si>
  <si>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</si>
  <si>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</si>
  <si>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</si>
  <si>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</si>
  <si>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</si>
  <si>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</si>
  <si>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</si>
  <si>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</si>
  <si>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</si>
  <si>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</si>
  <si>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</si>
  <si>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</si>
  <si>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</si>
  <si>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</si>
  <si>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</si>
  <si>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</si>
  <si>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</si>
  <si>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</si>
  <si>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</si>
  <si>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</si>
  <si>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</si>
  <si>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</si>
  <si>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</si>
  <si>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</si>
  <si>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</si>
  <si>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</si>
  <si>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</si>
  <si>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</si>
  <si>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</si>
  <si>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</si>
  <si>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</si>
  <si>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</si>
  <si>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</si>
  <si>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</si>
  <si>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</si>
  <si>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</si>
  <si>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</si>
  <si>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</si>
  <si>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</si>
  <si>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</si>
  <si>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</si>
  <si>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</si>
  <si>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</si>
  <si>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</si>
  <si>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</si>
  <si>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</si>
  <si>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</si>
  <si>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</si>
  <si>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</si>
  <si>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</si>
  <si>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</si>
  <si>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</si>
  <si>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</si>
  <si>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</si>
  <si>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</si>
  <si>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</si>
  <si>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</si>
  <si>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</si>
  <si>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</si>
  <si>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</si>
  <si>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</si>
  <si>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</si>
  <si>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</si>
  <si>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</si>
  <si>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</si>
  <si>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</si>
  <si>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</si>
  <si>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</si>
  <si>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</si>
  <si>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</si>
  <si>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</si>
  <si>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</si>
  <si>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</si>
  <si>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</si>
  <si>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</si>
  <si>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</si>
  <si>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</si>
  <si>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</si>
  <si>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</si>
  <si>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</si>
  <si>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</si>
  <si>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</si>
  <si>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</si>
  <si>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</si>
  <si>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</si>
  <si>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</si>
  <si>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</si>
  <si>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</si>
  <si>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</si>
  <si>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</si>
  <si>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</si>
  <si>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</si>
  <si>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</si>
  <si>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</si>
  <si>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</si>
  <si>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</si>
  <si>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</si>
  <si>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</si>
  <si>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</si>
  <si>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</si>
  <si>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</si>
  <si>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</si>
  <si>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</si>
  <si>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</si>
  <si>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</si>
  <si>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</si>
  <si>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</si>
  <si>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</si>
  <si>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</si>
  <si>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</si>
  <si>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</si>
  <si>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</si>
  <si>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</si>
  <si>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</si>
  <si>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</si>
  <si>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</si>
  <si>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</si>
  <si>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</si>
  <si>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</si>
  <si>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</si>
  <si>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</si>
  <si>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</si>
  <si>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</si>
  <si>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</si>
  <si>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</si>
  <si>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</si>
  <si>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</si>
  <si>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</si>
  <si>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</si>
  <si>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</si>
  <si>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</si>
  <si>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</si>
  <si>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</si>
  <si>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</si>
  <si>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</si>
  <si>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</si>
  <si>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</si>
  <si>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</si>
  <si>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</si>
  <si>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</si>
  <si>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</si>
  <si>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</si>
  <si>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</si>
  <si>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</si>
  <si>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</si>
  <si>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</si>
  <si>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</si>
  <si>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</si>
  <si>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</si>
  <si>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</si>
  <si>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</si>
  <si>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</si>
  <si>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</si>
  <si>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</si>
  <si>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</si>
  <si>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</si>
  <si>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</si>
  <si>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</si>
  <si>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</si>
  <si>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</si>
  <si>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</si>
  <si>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</si>
  <si>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</si>
  <si>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</si>
  <si>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</si>
  <si>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</si>
  <si>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</si>
  <si>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</si>
  <si>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</si>
  <si>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</si>
  <si>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</si>
  <si>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</si>
  <si>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</si>
  <si>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</si>
  <si>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</si>
  <si>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</si>
  <si>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</si>
  <si>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</si>
  <si>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</si>
  <si>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</si>
  <si>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</si>
  <si>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</si>
  <si>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</si>
  <si>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</si>
  <si>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</si>
  <si>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</si>
  <si>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</si>
  <si>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</si>
  <si>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</si>
  <si>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</si>
  <si>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</si>
  <si>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</si>
  <si>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</si>
  <si>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</si>
  <si>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</si>
  <si>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</si>
  <si>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</si>
  <si>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</si>
  <si>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</si>
  <si>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</si>
  <si>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</si>
  <si>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</si>
  <si>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</si>
  <si>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</si>
  <si>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</si>
  <si>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</si>
  <si>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</si>
  <si>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</si>
  <si>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</si>
  <si>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</si>
  <si>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</si>
  <si>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</si>
  <si>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</si>
  <si>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</si>
  <si>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</si>
  <si>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</si>
  <si>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</si>
  <si>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</si>
  <si>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</si>
  <si>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</si>
  <si>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</si>
  <si>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</si>
  <si>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</si>
  <si>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</si>
  <si>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создание дополнительных мест в муниципальных системах дошкольного образования</t>
  </si>
  <si>
    <t>ИНФОРМАЦИЯ О ПОСТУПЛЕНИИ ДОХОДОВ БЮДЖЕТА МАХНЁВСКОГО МУНИЦИПАЛЬНОГО ОБРАЗОВАНИЯ НА 01.04.2015 ГОДА</t>
  </si>
  <si>
    <t>Бюджет на 2015 год.,тыс.руб.</t>
  </si>
  <si>
    <t>Исполнение на 01.04.2015 года,тыс.руб.</t>
  </si>
  <si>
    <t>Утверждено Решением Думы от 25.12.2014 № 534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</si>
</sst>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9">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b/>
      <sz val="10"/>
      <color indexed="8"/>
      <name val="Times New Roman CYR"/>
      <family val="0"/>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b/>
      <sz val="10"/>
      <color theme="1"/>
      <name val="Times New Roman CYR"/>
      <family val="0"/>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cellStyleXfs>
  <cellXfs count="254">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64" fontId="6" fillId="34" borderId="24" xfId="0" applyNumberFormat="1" applyFont="1" applyFill="1" applyBorder="1" applyAlignment="1">
      <alignment/>
    </xf>
    <xf numFmtId="164" fontId="6" fillId="34" borderId="13" xfId="0" applyNumberFormat="1" applyFont="1" applyFill="1" applyBorder="1" applyAlignment="1">
      <alignment/>
    </xf>
    <xf numFmtId="164" fontId="6" fillId="34" borderId="13" xfId="0" applyNumberFormat="1" applyFont="1" applyFill="1" applyBorder="1" applyAlignment="1">
      <alignment horizontal="right"/>
    </xf>
    <xf numFmtId="164" fontId="6" fillId="34" borderId="24"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8" fillId="34" borderId="13" xfId="0" applyNumberFormat="1" applyFont="1" applyFill="1" applyBorder="1" applyAlignment="1">
      <alignment/>
    </xf>
    <xf numFmtId="164"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64" fontId="8" fillId="34" borderId="25" xfId="0" applyNumberFormat="1" applyFont="1" applyFill="1" applyBorder="1" applyAlignment="1">
      <alignment/>
    </xf>
    <xf numFmtId="0" fontId="1" fillId="34" borderId="28" xfId="0" applyFont="1" applyFill="1" applyBorder="1" applyAlignment="1">
      <alignment/>
    </xf>
    <xf numFmtId="164" fontId="6" fillId="34" borderId="25" xfId="0" applyNumberFormat="1" applyFont="1" applyFill="1" applyBorder="1" applyAlignment="1">
      <alignment/>
    </xf>
    <xf numFmtId="0" fontId="6" fillId="34" borderId="25" xfId="0" applyNumberFormat="1" applyFont="1" applyFill="1" applyBorder="1" applyAlignment="1">
      <alignment wrapText="1"/>
    </xf>
    <xf numFmtId="164" fontId="13" fillId="34" borderId="13" xfId="0" applyNumberFormat="1" applyFont="1" applyFill="1" applyBorder="1" applyAlignment="1">
      <alignment/>
    </xf>
    <xf numFmtId="0" fontId="14" fillId="34" borderId="21" xfId="0" applyFont="1" applyFill="1" applyBorder="1" applyAlignment="1">
      <alignment/>
    </xf>
    <xf numFmtId="164"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64" fontId="8" fillId="0" borderId="13" xfId="0" applyNumberFormat="1" applyFont="1" applyFill="1" applyBorder="1" applyAlignment="1">
      <alignment/>
    </xf>
    <xf numFmtId="0" fontId="1" fillId="0" borderId="21" xfId="0" applyFont="1" applyFill="1" applyBorder="1" applyAlignment="1">
      <alignment/>
    </xf>
    <xf numFmtId="164"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64" fontId="8" fillId="0" borderId="24" xfId="0" applyNumberFormat="1" applyFont="1" applyFill="1" applyBorder="1" applyAlignment="1">
      <alignment/>
    </xf>
    <xf numFmtId="0" fontId="1" fillId="0" borderId="0" xfId="0" applyFont="1" applyFill="1" applyAlignment="1">
      <alignment/>
    </xf>
    <xf numFmtId="164"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49" fontId="11" fillId="34" borderId="0" xfId="0" applyNumberFormat="1" applyFont="1" applyFill="1" applyAlignment="1">
      <alignment/>
    </xf>
    <xf numFmtId="164"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64"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64"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64"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65" fontId="6" fillId="34" borderId="0" xfId="0" applyNumberFormat="1" applyFont="1" applyFill="1" applyAlignment="1">
      <alignment/>
    </xf>
    <xf numFmtId="165" fontId="6" fillId="34" borderId="13" xfId="0" applyNumberFormat="1" applyFont="1" applyFill="1" applyBorder="1" applyAlignment="1">
      <alignment/>
    </xf>
    <xf numFmtId="165" fontId="6" fillId="34" borderId="38" xfId="0" applyNumberFormat="1" applyFont="1" applyFill="1" applyBorder="1" applyAlignment="1">
      <alignment/>
    </xf>
    <xf numFmtId="165" fontId="6" fillId="34" borderId="25" xfId="0" applyNumberFormat="1" applyFont="1" applyFill="1" applyBorder="1" applyAlignment="1">
      <alignment/>
    </xf>
    <xf numFmtId="165" fontId="6" fillId="34" borderId="21" xfId="0" applyNumberFormat="1" applyFont="1" applyFill="1" applyBorder="1" applyAlignment="1">
      <alignment/>
    </xf>
    <xf numFmtId="165" fontId="6" fillId="34" borderId="24" xfId="0" applyNumberFormat="1" applyFont="1" applyFill="1" applyBorder="1" applyAlignment="1">
      <alignment/>
    </xf>
    <xf numFmtId="165" fontId="4" fillId="34" borderId="23" xfId="0" applyNumberFormat="1" applyFont="1" applyFill="1" applyBorder="1" applyAlignment="1">
      <alignment/>
    </xf>
    <xf numFmtId="165" fontId="4" fillId="34" borderId="13" xfId="0" applyNumberFormat="1" applyFont="1" applyFill="1" applyBorder="1" applyAlignment="1">
      <alignment/>
    </xf>
    <xf numFmtId="165" fontId="4" fillId="34" borderId="24" xfId="0" applyNumberFormat="1" applyFont="1" applyFill="1" applyBorder="1" applyAlignment="1">
      <alignment/>
    </xf>
    <xf numFmtId="165" fontId="4" fillId="34" borderId="38" xfId="0" applyNumberFormat="1" applyFont="1" applyFill="1" applyBorder="1" applyAlignment="1">
      <alignment horizontal="right"/>
    </xf>
    <xf numFmtId="165" fontId="1" fillId="0" borderId="0" xfId="0" applyNumberFormat="1" applyFont="1" applyAlignment="1">
      <alignment/>
    </xf>
    <xf numFmtId="164"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4" fillId="30" borderId="28" xfId="56" applyFont="1" applyFill="1" applyBorder="1">
      <alignment/>
      <protection/>
    </xf>
    <xf numFmtId="49" fontId="54" fillId="30" borderId="14" xfId="56" applyNumberFormat="1" applyFont="1" applyFill="1" applyBorder="1" applyAlignment="1">
      <alignment horizontal="center" vertical="center" wrapText="1" shrinkToFit="1"/>
      <protection/>
    </xf>
    <xf numFmtId="49" fontId="55" fillId="30" borderId="14" xfId="56" applyNumberFormat="1" applyFont="1" applyFill="1" applyBorder="1" applyAlignment="1">
      <alignment horizontal="left" vertical="top" wrapText="1"/>
      <protection/>
    </xf>
    <xf numFmtId="49" fontId="54" fillId="30" borderId="11" xfId="56" applyNumberFormat="1" applyFont="1" applyFill="1" applyBorder="1" applyAlignment="1">
      <alignment horizontal="center" vertical="top" shrinkToFit="1"/>
      <protection/>
    </xf>
    <xf numFmtId="49" fontId="54" fillId="30" borderId="21" xfId="56" applyNumberFormat="1" applyFont="1" applyFill="1" applyBorder="1" applyAlignment="1">
      <alignment horizontal="center" vertical="top" shrinkToFit="1"/>
      <protection/>
    </xf>
    <xf numFmtId="49" fontId="54" fillId="30" borderId="12" xfId="56" applyNumberFormat="1" applyFont="1" applyFill="1" applyBorder="1" applyAlignment="1">
      <alignment horizontal="center" vertical="top" shrinkToFit="1"/>
      <protection/>
    </xf>
    <xf numFmtId="4" fontId="55" fillId="30" borderId="14" xfId="56" applyNumberFormat="1" applyFont="1" applyFill="1" applyBorder="1" applyAlignment="1">
      <alignment horizontal="right" vertical="top" shrinkToFit="1"/>
      <protection/>
    </xf>
    <xf numFmtId="0" fontId="54" fillId="30" borderId="22" xfId="56" applyFont="1" applyFill="1" applyBorder="1">
      <alignment/>
      <protection/>
    </xf>
    <xf numFmtId="4" fontId="55"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64" fontId="56" fillId="34" borderId="25" xfId="0" applyNumberFormat="1" applyFont="1" applyFill="1" applyBorder="1" applyAlignment="1">
      <alignment/>
    </xf>
    <xf numFmtId="0" fontId="6" fillId="34" borderId="41" xfId="0" applyFont="1" applyFill="1" applyBorder="1" applyAlignment="1">
      <alignment horizontal="center"/>
    </xf>
    <xf numFmtId="49" fontId="6" fillId="0" borderId="14" xfId="0" applyNumberFormat="1" applyFont="1" applyBorder="1" applyAlignment="1">
      <alignment wrapText="1"/>
    </xf>
    <xf numFmtId="164" fontId="4" fillId="34" borderId="14" xfId="0" applyNumberFormat="1" applyFont="1" applyFill="1" applyBorder="1" applyAlignment="1">
      <alignment horizontal="right"/>
    </xf>
    <xf numFmtId="164" fontId="6" fillId="34" borderId="13"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4" fillId="34" borderId="13" xfId="0" applyNumberFormat="1" applyFont="1" applyFill="1" applyBorder="1" applyAlignment="1">
      <alignment horizontal="right"/>
    </xf>
    <xf numFmtId="164" fontId="4" fillId="34" borderId="13" xfId="0" applyNumberFormat="1" applyFont="1" applyFill="1" applyBorder="1" applyAlignment="1">
      <alignment/>
    </xf>
    <xf numFmtId="164" fontId="4" fillId="34" borderId="24" xfId="0" applyNumberFormat="1" applyFont="1" applyFill="1" applyBorder="1" applyAlignment="1">
      <alignment/>
    </xf>
    <xf numFmtId="164" fontId="4" fillId="34" borderId="25" xfId="0" applyNumberFormat="1" applyFont="1" applyFill="1" applyBorder="1" applyAlignment="1">
      <alignment/>
    </xf>
    <xf numFmtId="165" fontId="6" fillId="34" borderId="24" xfId="0" applyNumberFormat="1" applyFont="1" applyFill="1" applyBorder="1" applyAlignment="1">
      <alignment horizontal="right"/>
    </xf>
    <xf numFmtId="165" fontId="6" fillId="34" borderId="13" xfId="0" applyNumberFormat="1" applyFont="1" applyFill="1" applyBorder="1" applyAlignment="1">
      <alignment horizontal="right"/>
    </xf>
    <xf numFmtId="165" fontId="4" fillId="34" borderId="24" xfId="0" applyNumberFormat="1" applyFont="1" applyFill="1" applyBorder="1" applyAlignment="1">
      <alignment horizontal="right"/>
    </xf>
    <xf numFmtId="165" fontId="4" fillId="34" borderId="13" xfId="0" applyNumberFormat="1" applyFont="1" applyFill="1" applyBorder="1" applyAlignment="1">
      <alignment horizontal="right"/>
    </xf>
    <xf numFmtId="165" fontId="6" fillId="34" borderId="38" xfId="0" applyNumberFormat="1" applyFont="1" applyFill="1" applyBorder="1" applyAlignment="1">
      <alignment horizontal="right"/>
    </xf>
    <xf numFmtId="165" fontId="6" fillId="34" borderId="25" xfId="0" applyNumberFormat="1" applyFont="1" applyFill="1" applyBorder="1" applyAlignment="1">
      <alignment horizontal="right"/>
    </xf>
    <xf numFmtId="164" fontId="4" fillId="34" borderId="14" xfId="0" applyNumberFormat="1" applyFont="1" applyFill="1" applyBorder="1" applyAlignment="1">
      <alignment horizontal="right"/>
    </xf>
    <xf numFmtId="165" fontId="4" fillId="34" borderId="14" xfId="0" applyNumberFormat="1" applyFont="1" applyFill="1" applyBorder="1" applyAlignment="1">
      <alignment/>
    </xf>
    <xf numFmtId="2" fontId="1" fillId="0" borderId="0" xfId="0" applyNumberFormat="1" applyFont="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165" fontId="6" fillId="34" borderId="26" xfId="0" applyNumberFormat="1" applyFont="1" applyFill="1" applyBorder="1" applyAlignment="1">
      <alignment horizontal="right"/>
    </xf>
    <xf numFmtId="165" fontId="6" fillId="34" borderId="14" xfId="0" applyNumberFormat="1" applyFont="1" applyFill="1" applyBorder="1" applyAlignment="1">
      <alignment/>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5"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49" fontId="4" fillId="34" borderId="43"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6" fillId="0" borderId="0" xfId="0" applyFont="1" applyAlignment="1">
      <alignment horizontal="left"/>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14"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0" fontId="9" fillId="0" borderId="0" xfId="0" applyFont="1" applyAlignment="1">
      <alignment horizontal="center" wrapText="1"/>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xf>
    <xf numFmtId="0" fontId="0" fillId="0" borderId="0" xfId="0" applyAlignment="1">
      <alignment/>
    </xf>
    <xf numFmtId="0" fontId="54" fillId="30" borderId="44" xfId="56" applyFont="1" applyFill="1" applyBorder="1" applyAlignment="1">
      <alignment horizontal="center" vertical="center" wrapText="1" shrinkToFit="1"/>
      <protection/>
    </xf>
    <xf numFmtId="0" fontId="54" fillId="30" borderId="16" xfId="56" applyFont="1" applyFill="1" applyBorder="1" applyAlignment="1">
      <alignment horizontal="center" vertical="center" wrapText="1" shrinkToFit="1"/>
      <protection/>
    </xf>
    <xf numFmtId="0" fontId="54" fillId="30" borderId="11" xfId="56" applyFont="1" applyFill="1" applyBorder="1" applyAlignment="1">
      <alignment horizontal="center" vertical="center" shrinkToFit="1"/>
      <protection/>
    </xf>
    <xf numFmtId="0" fontId="54" fillId="30" borderId="21" xfId="56" applyFont="1" applyFill="1" applyBorder="1" applyAlignment="1">
      <alignment horizontal="center" vertical="center" shrinkToFit="1"/>
      <protection/>
    </xf>
    <xf numFmtId="0" fontId="54" fillId="30" borderId="12" xfId="56" applyFont="1" applyFill="1" applyBorder="1" applyAlignment="1">
      <alignment horizontal="center" vertical="center" shrinkToFit="1"/>
      <protection/>
    </xf>
    <xf numFmtId="0" fontId="55" fillId="30" borderId="11" xfId="56" applyFont="1" applyFill="1" applyBorder="1" applyAlignment="1">
      <alignment horizontal="center" vertical="center"/>
      <protection/>
    </xf>
    <xf numFmtId="0" fontId="55" fillId="30" borderId="21" xfId="56" applyFont="1" applyFill="1" applyBorder="1" applyAlignment="1">
      <alignment horizontal="center" vertical="center"/>
      <protection/>
    </xf>
    <xf numFmtId="0" fontId="55" fillId="30" borderId="12" xfId="56" applyFont="1" applyFill="1" applyBorder="1" applyAlignment="1">
      <alignment horizontal="center" vertical="center"/>
      <protection/>
    </xf>
    <xf numFmtId="0" fontId="57" fillId="30" borderId="0" xfId="56" applyFont="1" applyFill="1" applyAlignment="1">
      <alignment horizontal="left" vertical="center" wrapText="1"/>
      <protection/>
    </xf>
    <xf numFmtId="0" fontId="58" fillId="30" borderId="0" xfId="56" applyFont="1" applyFill="1" applyAlignment="1">
      <alignment horizontal="center" vertical="center" shrinkToFit="1"/>
      <protection/>
    </xf>
    <xf numFmtId="0" fontId="54" fillId="30" borderId="30" xfId="56" applyFont="1" applyFill="1" applyBorder="1" applyAlignment="1">
      <alignment horizontal="center" vertical="center" wrapText="1" shrinkToFit="1"/>
      <protection/>
    </xf>
    <xf numFmtId="0" fontId="54" fillId="30" borderId="44" xfId="56" applyFont="1" applyFill="1" applyBorder="1" applyAlignment="1">
      <alignment horizontal="center" vertical="center" wrapText="1"/>
      <protection/>
    </xf>
    <xf numFmtId="0" fontId="54" fillId="30" borderId="30" xfId="56" applyFont="1" applyFill="1" applyBorder="1" applyAlignment="1">
      <alignment horizontal="center" vertical="center" wrapText="1"/>
      <protection/>
    </xf>
    <xf numFmtId="0" fontId="54" fillId="30" borderId="16" xfId="56" applyFont="1" applyFill="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3"/>
  <sheetViews>
    <sheetView tabSelected="1" zoomScale="125" zoomScaleNormal="125" zoomScalePageLayoutView="0" workbookViewId="0" topLeftCell="A65">
      <selection activeCell="P55" sqref="P55"/>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7" width="9.125" style="1" customWidth="1"/>
    <col min="18" max="18" width="10.125" style="1" customWidth="1"/>
    <col min="19" max="16384" width="9.125" style="1" customWidth="1"/>
  </cols>
  <sheetData>
    <row r="1" spans="10:15" ht="0.75" customHeight="1">
      <c r="J1" s="233"/>
      <c r="K1" s="233"/>
      <c r="L1" s="234"/>
      <c r="M1" s="234"/>
      <c r="N1" s="234"/>
      <c r="O1" s="234"/>
    </row>
    <row r="2" spans="10:15" ht="12.75" hidden="1">
      <c r="J2" s="235"/>
      <c r="K2" s="235"/>
      <c r="L2" s="234"/>
      <c r="M2" s="234"/>
      <c r="N2" s="234"/>
      <c r="O2" s="234"/>
    </row>
    <row r="3" spans="10:15" ht="12.75" hidden="1">
      <c r="J3" s="236"/>
      <c r="K3" s="236"/>
      <c r="L3" s="237"/>
      <c r="M3" s="237"/>
      <c r="N3" s="237"/>
      <c r="O3" s="237"/>
    </row>
    <row r="4" spans="10:15" ht="15" hidden="1">
      <c r="J4" s="224"/>
      <c r="K4" s="224"/>
      <c r="L4" s="224"/>
      <c r="M4" s="224"/>
      <c r="N4" s="224"/>
      <c r="O4" s="224"/>
    </row>
    <row r="5" spans="5:18" ht="15" customHeight="1">
      <c r="E5" s="238"/>
      <c r="F5" s="239"/>
      <c r="G5" s="239"/>
      <c r="H5" s="239"/>
      <c r="I5" s="239"/>
      <c r="J5" s="239"/>
      <c r="K5" s="239"/>
      <c r="L5" s="239"/>
      <c r="M5" s="239"/>
      <c r="N5" s="239"/>
      <c r="O5" s="239"/>
      <c r="P5" s="239"/>
      <c r="Q5" s="239"/>
      <c r="R5" s="239"/>
    </row>
    <row r="6" spans="1:256" ht="15.75" customHeight="1">
      <c r="A6" s="232" t="s">
        <v>232</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t="s">
        <v>109</v>
      </c>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t="s">
        <v>109</v>
      </c>
      <c r="DZ6" s="232"/>
      <c r="EA6" s="232"/>
      <c r="EB6" s="232"/>
      <c r="EC6" s="232"/>
      <c r="ED6" s="232"/>
      <c r="EE6" s="232"/>
      <c r="EF6" s="232"/>
      <c r="EG6" s="232"/>
      <c r="EH6" s="232"/>
      <c r="EI6" s="232"/>
      <c r="EJ6" s="232"/>
      <c r="EK6" s="232"/>
      <c r="EL6" s="232"/>
      <c r="EM6" s="232"/>
      <c r="EN6" s="232"/>
      <c r="EO6" s="232" t="s">
        <v>109</v>
      </c>
      <c r="EP6" s="232"/>
      <c r="EQ6" s="232"/>
      <c r="ER6" s="232"/>
      <c r="ES6" s="232"/>
      <c r="ET6" s="232"/>
      <c r="EU6" s="232"/>
      <c r="EV6" s="232"/>
      <c r="EW6" s="232"/>
      <c r="EX6" s="232"/>
      <c r="EY6" s="232"/>
      <c r="EZ6" s="232"/>
      <c r="FA6" s="232"/>
      <c r="FB6" s="232"/>
      <c r="FC6" s="232"/>
      <c r="FD6" s="232"/>
      <c r="FE6" s="232" t="s">
        <v>109</v>
      </c>
      <c r="FF6" s="232"/>
      <c r="FG6" s="232"/>
      <c r="FH6" s="232"/>
      <c r="FI6" s="232"/>
      <c r="FJ6" s="232"/>
      <c r="FK6" s="232"/>
      <c r="FL6" s="232"/>
      <c r="FM6" s="232"/>
      <c r="FN6" s="232"/>
      <c r="FO6" s="232"/>
      <c r="FP6" s="232"/>
      <c r="FQ6" s="232"/>
      <c r="FR6" s="232"/>
      <c r="FS6" s="232"/>
      <c r="FT6" s="232"/>
      <c r="FU6" s="232" t="s">
        <v>109</v>
      </c>
      <c r="FV6" s="232"/>
      <c r="FW6" s="232"/>
      <c r="FX6" s="232"/>
      <c r="FY6" s="232"/>
      <c r="FZ6" s="232"/>
      <c r="GA6" s="232"/>
      <c r="GB6" s="232"/>
      <c r="GC6" s="232"/>
      <c r="GD6" s="232"/>
      <c r="GE6" s="232"/>
      <c r="GF6" s="232"/>
      <c r="GG6" s="232"/>
      <c r="GH6" s="232"/>
      <c r="GI6" s="232"/>
      <c r="GJ6" s="232"/>
      <c r="GK6" s="232" t="s">
        <v>109</v>
      </c>
      <c r="GL6" s="232"/>
      <c r="GM6" s="232"/>
      <c r="GN6" s="232"/>
      <c r="GO6" s="232"/>
      <c r="GP6" s="232"/>
      <c r="GQ6" s="232"/>
      <c r="GR6" s="232"/>
      <c r="GS6" s="232"/>
      <c r="GT6" s="232"/>
      <c r="GU6" s="232"/>
      <c r="GV6" s="232"/>
      <c r="GW6" s="232"/>
      <c r="GX6" s="232"/>
      <c r="GY6" s="232"/>
      <c r="GZ6" s="232"/>
      <c r="HA6" s="232" t="s">
        <v>109</v>
      </c>
      <c r="HB6" s="232"/>
      <c r="HC6" s="232"/>
      <c r="HD6" s="232"/>
      <c r="HE6" s="232"/>
      <c r="HF6" s="232"/>
      <c r="HG6" s="232"/>
      <c r="HH6" s="232"/>
      <c r="HI6" s="232"/>
      <c r="HJ6" s="232"/>
      <c r="HK6" s="232"/>
      <c r="HL6" s="232"/>
      <c r="HM6" s="232"/>
      <c r="HN6" s="232"/>
      <c r="HO6" s="232"/>
      <c r="HP6" s="232"/>
      <c r="HQ6" s="232" t="s">
        <v>109</v>
      </c>
      <c r="HR6" s="232"/>
      <c r="HS6" s="232"/>
      <c r="HT6" s="232"/>
      <c r="HU6" s="232"/>
      <c r="HV6" s="232"/>
      <c r="HW6" s="232"/>
      <c r="HX6" s="232"/>
      <c r="HY6" s="232"/>
      <c r="HZ6" s="232"/>
      <c r="IA6" s="232"/>
      <c r="IB6" s="232"/>
      <c r="IC6" s="232"/>
      <c r="ID6" s="232"/>
      <c r="IE6" s="232"/>
      <c r="IF6" s="232"/>
      <c r="IG6" s="232" t="s">
        <v>109</v>
      </c>
      <c r="IH6" s="232"/>
      <c r="II6" s="232"/>
      <c r="IJ6" s="232"/>
      <c r="IK6" s="232"/>
      <c r="IL6" s="232"/>
      <c r="IM6" s="232"/>
      <c r="IN6" s="232"/>
      <c r="IO6" s="232"/>
      <c r="IP6" s="232"/>
      <c r="IQ6" s="232"/>
      <c r="IR6" s="232"/>
      <c r="IS6" s="232"/>
      <c r="IT6" s="232"/>
      <c r="IU6" s="232"/>
      <c r="IV6" s="232"/>
    </row>
    <row r="7" spans="1:256" ht="17.25" customHeight="1" thickBot="1">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c r="IP7" s="232"/>
      <c r="IQ7" s="232"/>
      <c r="IR7" s="232"/>
      <c r="IS7" s="232"/>
      <c r="IT7" s="232"/>
      <c r="IU7" s="232"/>
      <c r="IV7" s="232"/>
    </row>
    <row r="8" spans="1:19" ht="121.5" customHeight="1" thickBot="1">
      <c r="A8" s="58" t="s">
        <v>5</v>
      </c>
      <c r="B8" s="211" t="s">
        <v>47</v>
      </c>
      <c r="C8" s="212"/>
      <c r="D8" s="212"/>
      <c r="E8" s="212"/>
      <c r="F8" s="212"/>
      <c r="G8" s="212"/>
      <c r="H8" s="212"/>
      <c r="I8" s="213"/>
      <c r="J8" s="4" t="s">
        <v>48</v>
      </c>
      <c r="K8" s="42" t="s">
        <v>72</v>
      </c>
      <c r="L8" s="56" t="s">
        <v>73</v>
      </c>
      <c r="M8" s="54" t="s">
        <v>70</v>
      </c>
      <c r="N8" s="54" t="s">
        <v>70</v>
      </c>
      <c r="O8" s="55" t="s">
        <v>71</v>
      </c>
      <c r="P8" s="153" t="s">
        <v>235</v>
      </c>
      <c r="Q8" s="166" t="s">
        <v>233</v>
      </c>
      <c r="R8" s="153" t="s">
        <v>234</v>
      </c>
      <c r="S8" s="153" t="s">
        <v>110</v>
      </c>
    </row>
    <row r="9" spans="1:19" ht="12" customHeight="1" thickBot="1">
      <c r="A9" s="36">
        <v>1</v>
      </c>
      <c r="B9" s="214">
        <v>2</v>
      </c>
      <c r="C9" s="215"/>
      <c r="D9" s="215"/>
      <c r="E9" s="215"/>
      <c r="F9" s="215"/>
      <c r="G9" s="215"/>
      <c r="H9" s="215"/>
      <c r="I9" s="216"/>
      <c r="J9" s="5">
        <v>3</v>
      </c>
      <c r="K9" s="31">
        <v>4</v>
      </c>
      <c r="L9" s="31">
        <v>5</v>
      </c>
      <c r="M9" s="31">
        <v>4</v>
      </c>
      <c r="N9" s="31"/>
      <c r="O9" s="31">
        <v>6</v>
      </c>
      <c r="P9" s="31">
        <v>4</v>
      </c>
      <c r="Q9" s="167">
        <v>5</v>
      </c>
      <c r="R9" s="31">
        <v>6</v>
      </c>
      <c r="S9" s="31">
        <v>7</v>
      </c>
    </row>
    <row r="10" spans="1:21" ht="15" customHeight="1">
      <c r="A10" s="136">
        <v>1</v>
      </c>
      <c r="B10" s="137" t="s">
        <v>2</v>
      </c>
      <c r="C10" s="138" t="s">
        <v>0</v>
      </c>
      <c r="D10" s="139" t="s">
        <v>3</v>
      </c>
      <c r="E10" s="217" t="s">
        <v>4</v>
      </c>
      <c r="F10" s="218"/>
      <c r="G10" s="139" t="s">
        <v>3</v>
      </c>
      <c r="H10" s="139" t="s">
        <v>1</v>
      </c>
      <c r="I10" s="140" t="s">
        <v>2</v>
      </c>
      <c r="J10" s="132" t="s">
        <v>30</v>
      </c>
      <c r="K10" s="133">
        <f>SUM(K12,K15,K18,K21,K22,K32,K25,K27,K29,)</f>
        <v>35679</v>
      </c>
      <c r="L10" s="133">
        <f>SUM(L12,L15,L18,L21,L22,L32,L25,L27,L29,)</f>
        <v>19437.500000000004</v>
      </c>
      <c r="M10" s="133">
        <f>SUM(M12,M15,M18,M21,M22,M32,M25,M27,M29,)</f>
        <v>0</v>
      </c>
      <c r="N10" s="133">
        <f>SUM(N12,N15,N18,N21,N22,N32,N25,N27,N29,)</f>
        <v>25610.5</v>
      </c>
      <c r="O10" s="133">
        <f>SUM(O12,O15,O18,O21,O22,O32,O25,O27,O29,)</f>
        <v>28309.4</v>
      </c>
      <c r="P10" s="191">
        <f>SUM(P12,P15,P18,P21,P22,P32,P25,P27,P29,P13)</f>
        <v>48163.7</v>
      </c>
      <c r="Q10" s="191">
        <f>SUM(Q12,Q15,Q18,Q21,Q22,Q32,Q25,Q27,Q29,Q13)</f>
        <v>48163.7</v>
      </c>
      <c r="R10" s="178">
        <f>SUM(R12,R15,R18,R21,R22,R32,R25,R27,R29,R13)</f>
        <v>8217.000999999998</v>
      </c>
      <c r="S10" s="160">
        <f aca="true" t="shared" si="0" ref="S10:S31">R10/Q10*100</f>
        <v>17.060568436395045</v>
      </c>
      <c r="T10" s="165"/>
      <c r="U10" s="165"/>
    </row>
    <row r="11" spans="1:20" ht="12" customHeight="1">
      <c r="A11" s="37">
        <v>2</v>
      </c>
      <c r="B11" s="123" t="s">
        <v>2</v>
      </c>
      <c r="C11" s="123" t="s">
        <v>0</v>
      </c>
      <c r="D11" s="23" t="s">
        <v>6</v>
      </c>
      <c r="E11" s="205" t="s">
        <v>4</v>
      </c>
      <c r="F11" s="206"/>
      <c r="G11" s="23" t="s">
        <v>3</v>
      </c>
      <c r="H11" s="23" t="s">
        <v>1</v>
      </c>
      <c r="I11" s="134" t="s">
        <v>2</v>
      </c>
      <c r="J11" s="130" t="s">
        <v>31</v>
      </c>
      <c r="K11" s="131">
        <f aca="true" t="shared" si="1" ref="K11:R11">K12</f>
        <v>21241.3</v>
      </c>
      <c r="L11" s="131">
        <f t="shared" si="1"/>
        <v>15920.9</v>
      </c>
      <c r="M11" s="131">
        <f t="shared" si="1"/>
        <v>0</v>
      </c>
      <c r="N11" s="131">
        <f t="shared" si="1"/>
        <v>21240</v>
      </c>
      <c r="O11" s="131">
        <f t="shared" si="1"/>
        <v>21870</v>
      </c>
      <c r="P11" s="190">
        <f t="shared" si="1"/>
        <v>30600</v>
      </c>
      <c r="Q11" s="190">
        <f t="shared" si="1"/>
        <v>30600</v>
      </c>
      <c r="R11" s="190">
        <f t="shared" si="1"/>
        <v>5188.23</v>
      </c>
      <c r="S11" s="161">
        <f t="shared" si="0"/>
        <v>16.955</v>
      </c>
      <c r="T11" s="165"/>
    </row>
    <row r="12" spans="1:19" ht="12" customHeight="1">
      <c r="A12" s="26">
        <v>3</v>
      </c>
      <c r="B12" s="35" t="s">
        <v>2</v>
      </c>
      <c r="C12" s="57" t="s">
        <v>0</v>
      </c>
      <c r="D12" s="21" t="s">
        <v>6</v>
      </c>
      <c r="E12" s="207" t="s">
        <v>7</v>
      </c>
      <c r="F12" s="208"/>
      <c r="G12" s="21" t="s">
        <v>6</v>
      </c>
      <c r="H12" s="21" t="s">
        <v>1</v>
      </c>
      <c r="I12" s="27" t="s">
        <v>8</v>
      </c>
      <c r="J12" s="28" t="s">
        <v>32</v>
      </c>
      <c r="K12" s="44">
        <v>21241.3</v>
      </c>
      <c r="L12" s="44">
        <v>15920.9</v>
      </c>
      <c r="N12" s="44">
        <v>21240</v>
      </c>
      <c r="O12" s="44">
        <v>21870</v>
      </c>
      <c r="P12" s="193">
        <v>30600</v>
      </c>
      <c r="Q12" s="193">
        <v>30600</v>
      </c>
      <c r="R12" s="155">
        <v>5188.23</v>
      </c>
      <c r="S12" s="159">
        <f t="shared" si="0"/>
        <v>16.955</v>
      </c>
    </row>
    <row r="13" spans="1:21" ht="39" customHeight="1">
      <c r="A13" s="37">
        <v>4</v>
      </c>
      <c r="B13" s="146" t="s">
        <v>2</v>
      </c>
      <c r="C13" s="141" t="s">
        <v>0</v>
      </c>
      <c r="D13" s="23" t="s">
        <v>88</v>
      </c>
      <c r="E13" s="205" t="s">
        <v>4</v>
      </c>
      <c r="F13" s="206"/>
      <c r="G13" s="23" t="s">
        <v>3</v>
      </c>
      <c r="H13" s="23" t="s">
        <v>1</v>
      </c>
      <c r="I13" s="134" t="s">
        <v>2</v>
      </c>
      <c r="J13" s="130" t="s">
        <v>107</v>
      </c>
      <c r="K13" s="147"/>
      <c r="L13" s="147"/>
      <c r="M13" s="148"/>
      <c r="N13" s="147"/>
      <c r="O13" s="147"/>
      <c r="P13" s="191">
        <f>P14</f>
        <v>6992</v>
      </c>
      <c r="Q13" s="191">
        <f>Q14</f>
        <v>6992</v>
      </c>
      <c r="R13" s="191">
        <f>R14</f>
        <v>1267.943</v>
      </c>
      <c r="S13" s="161">
        <f t="shared" si="0"/>
        <v>18.134196224256293</v>
      </c>
      <c r="U13" s="165"/>
    </row>
    <row r="14" spans="1:19" ht="23.25" customHeight="1">
      <c r="A14" s="78">
        <v>5</v>
      </c>
      <c r="B14" s="35" t="s">
        <v>2</v>
      </c>
      <c r="C14" s="143" t="s">
        <v>0</v>
      </c>
      <c r="D14" s="32" t="s">
        <v>88</v>
      </c>
      <c r="E14" s="142" t="s">
        <v>10</v>
      </c>
      <c r="F14" s="143" t="s">
        <v>2</v>
      </c>
      <c r="G14" s="32" t="s">
        <v>6</v>
      </c>
      <c r="H14" s="32" t="s">
        <v>1</v>
      </c>
      <c r="I14" s="144" t="s">
        <v>8</v>
      </c>
      <c r="J14" s="145" t="s">
        <v>108</v>
      </c>
      <c r="K14" s="43"/>
      <c r="L14" s="43"/>
      <c r="N14" s="43"/>
      <c r="O14" s="43"/>
      <c r="P14" s="193">
        <v>6992</v>
      </c>
      <c r="Q14" s="193">
        <v>6992</v>
      </c>
      <c r="R14" s="154">
        <v>1267.943</v>
      </c>
      <c r="S14" s="159">
        <f t="shared" si="0"/>
        <v>18.134196224256293</v>
      </c>
    </row>
    <row r="15" spans="1:19" ht="12.75">
      <c r="A15" s="37">
        <v>6</v>
      </c>
      <c r="B15" s="123" t="s">
        <v>2</v>
      </c>
      <c r="C15" s="123" t="s">
        <v>0</v>
      </c>
      <c r="D15" s="23" t="s">
        <v>9</v>
      </c>
      <c r="E15" s="209" t="s">
        <v>4</v>
      </c>
      <c r="F15" s="210"/>
      <c r="G15" s="23" t="s">
        <v>3</v>
      </c>
      <c r="H15" s="23" t="s">
        <v>1</v>
      </c>
      <c r="I15" s="134" t="s">
        <v>2</v>
      </c>
      <c r="J15" s="130" t="s">
        <v>33</v>
      </c>
      <c r="K15" s="131">
        <f>SUM(K16:K17)</f>
        <v>762</v>
      </c>
      <c r="L15" s="131">
        <f>SUM(L16:L17)</f>
        <v>762.3</v>
      </c>
      <c r="M15" s="131">
        <f>SUM(M16:M17)</f>
        <v>0</v>
      </c>
      <c r="N15" s="131">
        <f>SUM(N16:N17)</f>
        <v>792</v>
      </c>
      <c r="O15" s="131">
        <f>SUM(O16:O17)</f>
        <v>815</v>
      </c>
      <c r="P15" s="190">
        <f>P16+P17</f>
        <v>1040</v>
      </c>
      <c r="Q15" s="190">
        <f>Q16+Q17</f>
        <v>1040</v>
      </c>
      <c r="R15" s="189">
        <f>R16+R17</f>
        <v>273.17</v>
      </c>
      <c r="S15" s="161">
        <f t="shared" si="0"/>
        <v>26.266346153846154</v>
      </c>
    </row>
    <row r="16" spans="1:20" ht="25.5">
      <c r="A16" s="26">
        <v>7</v>
      </c>
      <c r="B16" s="35" t="s">
        <v>2</v>
      </c>
      <c r="C16" s="57" t="s">
        <v>0</v>
      </c>
      <c r="D16" s="21" t="s">
        <v>9</v>
      </c>
      <c r="E16" s="207" t="s">
        <v>7</v>
      </c>
      <c r="F16" s="208"/>
      <c r="G16" s="21" t="s">
        <v>10</v>
      </c>
      <c r="H16" s="21" t="s">
        <v>1</v>
      </c>
      <c r="I16" s="27" t="s">
        <v>8</v>
      </c>
      <c r="J16" s="28" t="s">
        <v>34</v>
      </c>
      <c r="K16" s="44">
        <v>750</v>
      </c>
      <c r="L16" s="44">
        <v>751</v>
      </c>
      <c r="N16" s="44">
        <v>790</v>
      </c>
      <c r="O16" s="44">
        <v>810</v>
      </c>
      <c r="P16" s="193">
        <v>1010</v>
      </c>
      <c r="Q16" s="193">
        <v>1010</v>
      </c>
      <c r="R16" s="154">
        <v>246.38</v>
      </c>
      <c r="S16" s="159">
        <f t="shared" si="0"/>
        <v>24.394059405940595</v>
      </c>
      <c r="T16" s="164"/>
    </row>
    <row r="17" spans="1:19" ht="12.75">
      <c r="A17" s="26">
        <v>8</v>
      </c>
      <c r="B17" s="57" t="s">
        <v>2</v>
      </c>
      <c r="C17" s="57" t="s">
        <v>0</v>
      </c>
      <c r="D17" s="21" t="s">
        <v>9</v>
      </c>
      <c r="E17" s="207" t="s">
        <v>11</v>
      </c>
      <c r="F17" s="208"/>
      <c r="G17" s="21" t="s">
        <v>6</v>
      </c>
      <c r="H17" s="21" t="s">
        <v>1</v>
      </c>
      <c r="I17" s="27" t="s">
        <v>8</v>
      </c>
      <c r="J17" s="28" t="s">
        <v>35</v>
      </c>
      <c r="K17" s="43">
        <v>12</v>
      </c>
      <c r="L17" s="43">
        <v>11.3</v>
      </c>
      <c r="N17" s="44">
        <v>2</v>
      </c>
      <c r="O17" s="44">
        <v>5</v>
      </c>
      <c r="P17" s="192">
        <v>30</v>
      </c>
      <c r="Q17" s="192">
        <v>30</v>
      </c>
      <c r="R17" s="155">
        <v>26.79</v>
      </c>
      <c r="S17" s="155">
        <f t="shared" si="0"/>
        <v>89.3</v>
      </c>
    </row>
    <row r="18" spans="1:19" ht="14.25" customHeight="1">
      <c r="A18" s="37">
        <v>9</v>
      </c>
      <c r="B18" s="135" t="s">
        <v>2</v>
      </c>
      <c r="C18" s="123" t="s">
        <v>0</v>
      </c>
      <c r="D18" s="23" t="s">
        <v>12</v>
      </c>
      <c r="E18" s="209" t="s">
        <v>4</v>
      </c>
      <c r="F18" s="210"/>
      <c r="G18" s="23" t="s">
        <v>3</v>
      </c>
      <c r="H18" s="23" t="s">
        <v>1</v>
      </c>
      <c r="I18" s="134" t="s">
        <v>2</v>
      </c>
      <c r="J18" s="130" t="s">
        <v>37</v>
      </c>
      <c r="K18" s="124">
        <f aca="true" t="shared" si="2" ref="K18:P18">SUM(K19:K20)</f>
        <v>1050</v>
      </c>
      <c r="L18" s="124">
        <f t="shared" si="2"/>
        <v>820.4</v>
      </c>
      <c r="M18" s="124">
        <f t="shared" si="2"/>
        <v>0</v>
      </c>
      <c r="N18" s="124">
        <f t="shared" si="2"/>
        <v>980</v>
      </c>
      <c r="O18" s="124">
        <f t="shared" si="2"/>
        <v>1000</v>
      </c>
      <c r="P18" s="188">
        <f t="shared" si="2"/>
        <v>2000</v>
      </c>
      <c r="Q18" s="188">
        <f>SUM(Q19:Q20)</f>
        <v>2000</v>
      </c>
      <c r="R18" s="188">
        <f>SUM(R19:R20)</f>
        <v>214.795</v>
      </c>
      <c r="S18" s="162">
        <f t="shared" si="0"/>
        <v>10.739749999999999</v>
      </c>
    </row>
    <row r="19" spans="1:21" ht="12.75">
      <c r="A19" s="26">
        <v>10</v>
      </c>
      <c r="B19" s="57" t="s">
        <v>2</v>
      </c>
      <c r="C19" s="57" t="s">
        <v>0</v>
      </c>
      <c r="D19" s="21" t="s">
        <v>12</v>
      </c>
      <c r="E19" s="207" t="s">
        <v>13</v>
      </c>
      <c r="F19" s="208"/>
      <c r="G19" s="21" t="s">
        <v>3</v>
      </c>
      <c r="H19" s="21" t="s">
        <v>1</v>
      </c>
      <c r="I19" s="27" t="s">
        <v>8</v>
      </c>
      <c r="J19" s="28" t="s">
        <v>36</v>
      </c>
      <c r="K19" s="43">
        <v>300</v>
      </c>
      <c r="L19" s="43">
        <v>182.5</v>
      </c>
      <c r="N19" s="44">
        <v>300</v>
      </c>
      <c r="O19" s="44">
        <v>300</v>
      </c>
      <c r="P19" s="192">
        <v>400</v>
      </c>
      <c r="Q19" s="192">
        <v>400</v>
      </c>
      <c r="R19" s="154">
        <v>17.504</v>
      </c>
      <c r="S19" s="155">
        <f t="shared" si="0"/>
        <v>4.376</v>
      </c>
      <c r="U19" s="165"/>
    </row>
    <row r="20" spans="1:19" s="2" customFormat="1" ht="12.75">
      <c r="A20" s="26">
        <v>11</v>
      </c>
      <c r="B20" s="35" t="s">
        <v>2</v>
      </c>
      <c r="C20" s="57" t="s">
        <v>0</v>
      </c>
      <c r="D20" s="21" t="s">
        <v>12</v>
      </c>
      <c r="E20" s="207" t="s">
        <v>15</v>
      </c>
      <c r="F20" s="208"/>
      <c r="G20" s="21" t="s">
        <v>3</v>
      </c>
      <c r="H20" s="21" t="s">
        <v>1</v>
      </c>
      <c r="I20" s="27" t="s">
        <v>8</v>
      </c>
      <c r="J20" s="22" t="s">
        <v>38</v>
      </c>
      <c r="K20" s="45">
        <v>750</v>
      </c>
      <c r="L20" s="45">
        <v>637.9</v>
      </c>
      <c r="N20" s="44">
        <v>680</v>
      </c>
      <c r="O20" s="44">
        <v>700</v>
      </c>
      <c r="P20" s="193">
        <v>1600</v>
      </c>
      <c r="Q20" s="193">
        <v>1600</v>
      </c>
      <c r="R20" s="155">
        <v>197.291</v>
      </c>
      <c r="S20" s="159">
        <f t="shared" si="0"/>
        <v>12.3306875</v>
      </c>
    </row>
    <row r="21" spans="1:19" s="2" customFormat="1" ht="15" customHeight="1">
      <c r="A21" s="37">
        <v>12</v>
      </c>
      <c r="B21" s="123" t="s">
        <v>2</v>
      </c>
      <c r="C21" s="123" t="s">
        <v>0</v>
      </c>
      <c r="D21" s="23" t="s">
        <v>54</v>
      </c>
      <c r="E21" s="209" t="s">
        <v>4</v>
      </c>
      <c r="F21" s="210"/>
      <c r="G21" s="23" t="s">
        <v>3</v>
      </c>
      <c r="H21" s="23" t="s">
        <v>1</v>
      </c>
      <c r="I21" s="134" t="s">
        <v>2</v>
      </c>
      <c r="J21" s="25" t="s">
        <v>55</v>
      </c>
      <c r="K21" s="124">
        <v>25</v>
      </c>
      <c r="L21" s="124">
        <v>43.2</v>
      </c>
      <c r="M21" s="129"/>
      <c r="N21" s="127">
        <v>53</v>
      </c>
      <c r="O21" s="127">
        <v>40</v>
      </c>
      <c r="P21" s="194">
        <v>120</v>
      </c>
      <c r="Q21" s="194">
        <v>120</v>
      </c>
      <c r="R21" s="194">
        <v>39.018</v>
      </c>
      <c r="S21" s="161">
        <f t="shared" si="0"/>
        <v>32.515</v>
      </c>
    </row>
    <row r="22" spans="1:19" s="2" customFormat="1" ht="38.25">
      <c r="A22" s="37">
        <v>13</v>
      </c>
      <c r="B22" s="123" t="s">
        <v>2</v>
      </c>
      <c r="C22" s="123" t="s">
        <v>0</v>
      </c>
      <c r="D22" s="23" t="s">
        <v>16</v>
      </c>
      <c r="E22" s="209" t="s">
        <v>4</v>
      </c>
      <c r="F22" s="210"/>
      <c r="G22" s="23" t="s">
        <v>3</v>
      </c>
      <c r="H22" s="23" t="s">
        <v>1</v>
      </c>
      <c r="I22" s="134" t="s">
        <v>2</v>
      </c>
      <c r="J22" s="25" t="s">
        <v>50</v>
      </c>
      <c r="K22" s="124">
        <f aca="true" t="shared" si="3" ref="K22:P22">SUM(K23:K24)</f>
        <v>666.7</v>
      </c>
      <c r="L22" s="124">
        <f t="shared" si="3"/>
        <v>473.5</v>
      </c>
      <c r="M22" s="124">
        <f t="shared" si="3"/>
        <v>0</v>
      </c>
      <c r="N22" s="124">
        <f t="shared" si="3"/>
        <v>453</v>
      </c>
      <c r="O22" s="124">
        <f t="shared" si="3"/>
        <v>584.4</v>
      </c>
      <c r="P22" s="188">
        <f t="shared" si="3"/>
        <v>450</v>
      </c>
      <c r="Q22" s="188">
        <f>SUM(Q23:Q24)</f>
        <v>450</v>
      </c>
      <c r="R22" s="188">
        <f>SUM(R23:R24)</f>
        <v>397.289</v>
      </c>
      <c r="S22" s="162">
        <f t="shared" si="0"/>
        <v>88.28644444444444</v>
      </c>
    </row>
    <row r="23" spans="1:19" s="2" customFormat="1" ht="78" customHeight="1">
      <c r="A23" s="26">
        <v>14</v>
      </c>
      <c r="B23" s="57" t="s">
        <v>2</v>
      </c>
      <c r="C23" s="57" t="s">
        <v>0</v>
      </c>
      <c r="D23" s="21" t="s">
        <v>16</v>
      </c>
      <c r="E23" s="207" t="s">
        <v>20</v>
      </c>
      <c r="F23" s="208"/>
      <c r="G23" s="21" t="s">
        <v>3</v>
      </c>
      <c r="H23" s="21" t="s">
        <v>1</v>
      </c>
      <c r="I23" s="27" t="s">
        <v>21</v>
      </c>
      <c r="J23" s="29" t="s">
        <v>64</v>
      </c>
      <c r="K23" s="45">
        <v>445</v>
      </c>
      <c r="L23" s="45">
        <v>343.2</v>
      </c>
      <c r="N23" s="44">
        <v>350</v>
      </c>
      <c r="O23" s="44">
        <v>350</v>
      </c>
      <c r="P23" s="192">
        <v>450</v>
      </c>
      <c r="Q23" s="192">
        <v>450</v>
      </c>
      <c r="R23" s="155">
        <v>397.289</v>
      </c>
      <c r="S23" s="155">
        <f t="shared" si="0"/>
        <v>88.28644444444444</v>
      </c>
    </row>
    <row r="24" spans="1:19" s="2" customFormat="1" ht="64.5" customHeight="1">
      <c r="A24" s="26">
        <v>15</v>
      </c>
      <c r="B24" s="60" t="s">
        <v>2</v>
      </c>
      <c r="C24" s="60" t="s">
        <v>0</v>
      </c>
      <c r="D24" s="21" t="s">
        <v>16</v>
      </c>
      <c r="E24" s="207" t="s">
        <v>39</v>
      </c>
      <c r="F24" s="208"/>
      <c r="G24" s="21" t="s">
        <v>3</v>
      </c>
      <c r="H24" s="21" t="s">
        <v>1</v>
      </c>
      <c r="I24" s="27" t="s">
        <v>21</v>
      </c>
      <c r="J24" s="30" t="s">
        <v>65</v>
      </c>
      <c r="K24" s="46">
        <f>209+12.7</f>
        <v>221.7</v>
      </c>
      <c r="L24" s="46">
        <v>130.3</v>
      </c>
      <c r="M24" s="65"/>
      <c r="N24" s="44">
        <v>103</v>
      </c>
      <c r="O24" s="44">
        <v>234.4</v>
      </c>
      <c r="P24" s="193">
        <v>0</v>
      </c>
      <c r="Q24" s="193">
        <v>0</v>
      </c>
      <c r="R24" s="154">
        <v>0</v>
      </c>
      <c r="S24" s="159">
        <v>0</v>
      </c>
    </row>
    <row r="25" spans="1:19" s="2" customFormat="1" ht="25.5">
      <c r="A25" s="37">
        <v>16</v>
      </c>
      <c r="B25" s="123" t="s">
        <v>2</v>
      </c>
      <c r="C25" s="123" t="s">
        <v>0</v>
      </c>
      <c r="D25" s="23" t="s">
        <v>17</v>
      </c>
      <c r="E25" s="209" t="s">
        <v>4</v>
      </c>
      <c r="F25" s="210"/>
      <c r="G25" s="23" t="s">
        <v>3</v>
      </c>
      <c r="H25" s="23" t="s">
        <v>1</v>
      </c>
      <c r="I25" s="134" t="s">
        <v>2</v>
      </c>
      <c r="J25" s="128" t="s">
        <v>40</v>
      </c>
      <c r="K25" s="124">
        <v>35</v>
      </c>
      <c r="L25" s="124">
        <f aca="true" t="shared" si="4" ref="L25:Q25">L26</f>
        <v>23.3</v>
      </c>
      <c r="M25" s="124">
        <f t="shared" si="4"/>
        <v>0</v>
      </c>
      <c r="N25" s="124">
        <f t="shared" si="4"/>
        <v>25</v>
      </c>
      <c r="O25" s="124">
        <f t="shared" si="4"/>
        <v>35</v>
      </c>
      <c r="P25" s="188">
        <f t="shared" si="4"/>
        <v>19</v>
      </c>
      <c r="Q25" s="188">
        <f t="shared" si="4"/>
        <v>19</v>
      </c>
      <c r="R25" s="188">
        <f>R26</f>
        <v>6.769</v>
      </c>
      <c r="S25" s="161">
        <f t="shared" si="0"/>
        <v>35.626315789473686</v>
      </c>
    </row>
    <row r="26" spans="1:19" s="2" customFormat="1" ht="12.75">
      <c r="A26" s="26">
        <v>17</v>
      </c>
      <c r="B26" s="35" t="s">
        <v>2</v>
      </c>
      <c r="C26" s="60" t="s">
        <v>0</v>
      </c>
      <c r="D26" s="21" t="s">
        <v>17</v>
      </c>
      <c r="E26" s="207" t="s">
        <v>13</v>
      </c>
      <c r="F26" s="208"/>
      <c r="G26" s="21" t="s">
        <v>6</v>
      </c>
      <c r="H26" s="21" t="s">
        <v>1</v>
      </c>
      <c r="I26" s="27" t="s">
        <v>21</v>
      </c>
      <c r="J26" s="22" t="s">
        <v>41</v>
      </c>
      <c r="K26" s="46">
        <v>35</v>
      </c>
      <c r="L26" s="46">
        <v>23.3</v>
      </c>
      <c r="M26" s="65"/>
      <c r="N26" s="44">
        <v>25</v>
      </c>
      <c r="O26" s="44">
        <v>35</v>
      </c>
      <c r="P26" s="193">
        <v>19</v>
      </c>
      <c r="Q26" s="193">
        <v>19</v>
      </c>
      <c r="R26" s="154">
        <v>6.769</v>
      </c>
      <c r="S26" s="159">
        <f t="shared" si="0"/>
        <v>35.626315789473686</v>
      </c>
    </row>
    <row r="27" spans="1:19" s="2" customFormat="1" ht="25.5">
      <c r="A27" s="37">
        <v>18</v>
      </c>
      <c r="B27" s="123" t="s">
        <v>2</v>
      </c>
      <c r="C27" s="123" t="s">
        <v>0</v>
      </c>
      <c r="D27" s="23" t="s">
        <v>18</v>
      </c>
      <c r="E27" s="209" t="s">
        <v>4</v>
      </c>
      <c r="F27" s="210"/>
      <c r="G27" s="23" t="s">
        <v>3</v>
      </c>
      <c r="H27" s="23" t="s">
        <v>1</v>
      </c>
      <c r="I27" s="134" t="s">
        <v>2</v>
      </c>
      <c r="J27" s="25" t="s">
        <v>51</v>
      </c>
      <c r="K27" s="124">
        <f aca="true" t="shared" si="5" ref="K27:R27">K28</f>
        <v>1713</v>
      </c>
      <c r="L27" s="124">
        <f t="shared" si="5"/>
        <v>1344.9</v>
      </c>
      <c r="M27" s="124">
        <f t="shared" si="5"/>
        <v>0</v>
      </c>
      <c r="N27" s="124">
        <f t="shared" si="5"/>
        <v>2009.5</v>
      </c>
      <c r="O27" s="124">
        <f t="shared" si="5"/>
        <v>3815</v>
      </c>
      <c r="P27" s="188">
        <f t="shared" si="5"/>
        <v>3052.7</v>
      </c>
      <c r="Q27" s="188">
        <f t="shared" si="5"/>
        <v>3052.7</v>
      </c>
      <c r="R27" s="188">
        <f t="shared" si="5"/>
        <v>659.761</v>
      </c>
      <c r="S27" s="161">
        <f t="shared" si="0"/>
        <v>21.612375929505028</v>
      </c>
    </row>
    <row r="28" spans="1:19" s="2" customFormat="1" ht="12.75">
      <c r="A28" s="26">
        <v>19</v>
      </c>
      <c r="B28" s="35" t="s">
        <v>2</v>
      </c>
      <c r="C28" s="94" t="s">
        <v>0</v>
      </c>
      <c r="D28" s="21" t="s">
        <v>18</v>
      </c>
      <c r="E28" s="207" t="s">
        <v>13</v>
      </c>
      <c r="F28" s="208"/>
      <c r="G28" s="21" t="s">
        <v>3</v>
      </c>
      <c r="H28" s="21" t="s">
        <v>1</v>
      </c>
      <c r="I28" s="27" t="s">
        <v>23</v>
      </c>
      <c r="J28" s="30" t="s">
        <v>91</v>
      </c>
      <c r="K28" s="45">
        <v>1713</v>
      </c>
      <c r="L28" s="45">
        <v>1344.9</v>
      </c>
      <c r="M28" s="65"/>
      <c r="N28" s="44">
        <v>2009.5</v>
      </c>
      <c r="O28" s="44">
        <v>3815</v>
      </c>
      <c r="P28" s="193">
        <v>3052.7</v>
      </c>
      <c r="Q28" s="193">
        <v>3052.7</v>
      </c>
      <c r="R28" s="154">
        <v>659.761</v>
      </c>
      <c r="S28" s="159">
        <f t="shared" si="0"/>
        <v>21.612375929505028</v>
      </c>
    </row>
    <row r="29" spans="1:19" s="2" customFormat="1" ht="25.5">
      <c r="A29" s="37">
        <v>20</v>
      </c>
      <c r="B29" s="123" t="s">
        <v>2</v>
      </c>
      <c r="C29" s="123" t="s">
        <v>0</v>
      </c>
      <c r="D29" s="23" t="s">
        <v>19</v>
      </c>
      <c r="E29" s="209" t="s">
        <v>4</v>
      </c>
      <c r="F29" s="210"/>
      <c r="G29" s="23" t="s">
        <v>3</v>
      </c>
      <c r="H29" s="23" t="s">
        <v>1</v>
      </c>
      <c r="I29" s="134" t="s">
        <v>2</v>
      </c>
      <c r="J29" s="25" t="s">
        <v>52</v>
      </c>
      <c r="K29" s="124">
        <f aca="true" t="shared" si="6" ref="K29:P29">SUM(K30:K31)</f>
        <v>10186</v>
      </c>
      <c r="L29" s="124">
        <f t="shared" si="6"/>
        <v>48.2</v>
      </c>
      <c r="M29" s="124">
        <f t="shared" si="6"/>
        <v>0</v>
      </c>
      <c r="N29" s="124">
        <f t="shared" si="6"/>
        <v>58</v>
      </c>
      <c r="O29" s="124">
        <f t="shared" si="6"/>
        <v>150</v>
      </c>
      <c r="P29" s="188">
        <f t="shared" si="6"/>
        <v>3890</v>
      </c>
      <c r="Q29" s="188">
        <f>SUM(Q30:Q31)</f>
        <v>3890</v>
      </c>
      <c r="R29" s="188">
        <f>SUM(R30:R31)</f>
        <v>55.025999999999996</v>
      </c>
      <c r="S29" s="161">
        <f t="shared" si="0"/>
        <v>1.4145501285347042</v>
      </c>
    </row>
    <row r="30" spans="1:19" s="2" customFormat="1" ht="65.25" customHeight="1">
      <c r="A30" s="26">
        <v>21</v>
      </c>
      <c r="B30" s="94" t="s">
        <v>2</v>
      </c>
      <c r="C30" s="94" t="s">
        <v>0</v>
      </c>
      <c r="D30" s="21" t="s">
        <v>19</v>
      </c>
      <c r="E30" s="207" t="s">
        <v>7</v>
      </c>
      <c r="F30" s="208"/>
      <c r="G30" s="21" t="s">
        <v>3</v>
      </c>
      <c r="H30" s="21" t="s">
        <v>1</v>
      </c>
      <c r="I30" s="27" t="s">
        <v>2</v>
      </c>
      <c r="J30" s="97" t="s">
        <v>66</v>
      </c>
      <c r="K30" s="45">
        <v>10171</v>
      </c>
      <c r="L30" s="45">
        <v>0</v>
      </c>
      <c r="M30" s="65"/>
      <c r="N30" s="44">
        <v>0</v>
      </c>
      <c r="O30" s="44">
        <v>100</v>
      </c>
      <c r="P30" s="193">
        <v>3800</v>
      </c>
      <c r="Q30" s="193">
        <v>3800</v>
      </c>
      <c r="R30" s="155">
        <v>18.263</v>
      </c>
      <c r="S30" s="155">
        <f t="shared" si="0"/>
        <v>0.4806052631578948</v>
      </c>
    </row>
    <row r="31" spans="1:20" s="2" customFormat="1" ht="51">
      <c r="A31" s="26">
        <v>22</v>
      </c>
      <c r="B31" s="60" t="s">
        <v>2</v>
      </c>
      <c r="C31" s="60" t="s">
        <v>0</v>
      </c>
      <c r="D31" s="21" t="s">
        <v>19</v>
      </c>
      <c r="E31" s="207" t="s">
        <v>15</v>
      </c>
      <c r="F31" s="208"/>
      <c r="G31" s="21" t="s">
        <v>3</v>
      </c>
      <c r="H31" s="21" t="s">
        <v>1</v>
      </c>
      <c r="I31" s="27" t="s">
        <v>53</v>
      </c>
      <c r="J31" s="30" t="s">
        <v>74</v>
      </c>
      <c r="K31" s="45">
        <v>15</v>
      </c>
      <c r="L31" s="45">
        <v>48.2</v>
      </c>
      <c r="M31" s="65"/>
      <c r="N31" s="44">
        <v>58</v>
      </c>
      <c r="O31" s="44">
        <v>50</v>
      </c>
      <c r="P31" s="192">
        <v>90</v>
      </c>
      <c r="Q31" s="192">
        <v>90</v>
      </c>
      <c r="R31" s="154">
        <v>36.763</v>
      </c>
      <c r="S31" s="159">
        <f t="shared" si="0"/>
        <v>40.84777777777778</v>
      </c>
      <c r="T31" s="200"/>
    </row>
    <row r="32" spans="1:19" s="2" customFormat="1" ht="14.25" customHeight="1">
      <c r="A32" s="37">
        <v>23</v>
      </c>
      <c r="B32" s="123" t="s">
        <v>2</v>
      </c>
      <c r="C32" s="123" t="s">
        <v>0</v>
      </c>
      <c r="D32" s="23" t="s">
        <v>22</v>
      </c>
      <c r="E32" s="209" t="s">
        <v>4</v>
      </c>
      <c r="F32" s="210"/>
      <c r="G32" s="23" t="s">
        <v>3</v>
      </c>
      <c r="H32" s="23" t="s">
        <v>1</v>
      </c>
      <c r="I32" s="134" t="s">
        <v>2</v>
      </c>
      <c r="J32" s="25" t="s">
        <v>56</v>
      </c>
      <c r="K32" s="125">
        <v>0</v>
      </c>
      <c r="L32" s="125">
        <v>0.8</v>
      </c>
      <c r="M32" s="126"/>
      <c r="N32" s="127">
        <v>0</v>
      </c>
      <c r="O32" s="127">
        <v>0</v>
      </c>
      <c r="P32" s="195">
        <v>0</v>
      </c>
      <c r="Q32" s="195">
        <v>0</v>
      </c>
      <c r="R32" s="195">
        <v>115</v>
      </c>
      <c r="S32" s="163">
        <v>0</v>
      </c>
    </row>
    <row r="33" spans="1:19" s="2" customFormat="1" ht="12.75">
      <c r="A33" s="37">
        <v>24</v>
      </c>
      <c r="B33" s="62" t="s">
        <v>2</v>
      </c>
      <c r="C33" s="23" t="s">
        <v>24</v>
      </c>
      <c r="D33" s="23" t="s">
        <v>3</v>
      </c>
      <c r="E33" s="209" t="s">
        <v>4</v>
      </c>
      <c r="F33" s="210"/>
      <c r="G33" s="23" t="s">
        <v>3</v>
      </c>
      <c r="H33" s="23" t="s">
        <v>1</v>
      </c>
      <c r="I33" s="24" t="s">
        <v>2</v>
      </c>
      <c r="J33" s="25" t="s">
        <v>57</v>
      </c>
      <c r="K33" s="51" t="e">
        <f aca="true" t="shared" si="7" ref="K33:Q33">SUM(K34)</f>
        <v>#REF!</v>
      </c>
      <c r="L33" s="51" t="e">
        <f t="shared" si="7"/>
        <v>#REF!</v>
      </c>
      <c r="M33" s="51" t="e">
        <f t="shared" si="7"/>
        <v>#REF!</v>
      </c>
      <c r="N33" s="51" t="e">
        <f t="shared" si="7"/>
        <v>#REF!</v>
      </c>
      <c r="O33" s="51" t="e">
        <f t="shared" si="7"/>
        <v>#REF!</v>
      </c>
      <c r="P33" s="187">
        <f t="shared" si="7"/>
        <v>191591.6</v>
      </c>
      <c r="Q33" s="187">
        <f t="shared" si="7"/>
        <v>193454.40000000002</v>
      </c>
      <c r="R33" s="187">
        <f>R34</f>
        <v>49525.341</v>
      </c>
      <c r="S33" s="161">
        <f>R33/Q33*100</f>
        <v>25.600524464680046</v>
      </c>
    </row>
    <row r="34" spans="1:19" s="2" customFormat="1" ht="25.5">
      <c r="A34" s="26">
        <v>25</v>
      </c>
      <c r="B34" s="63" t="s">
        <v>2</v>
      </c>
      <c r="C34" s="32" t="s">
        <v>24</v>
      </c>
      <c r="D34" s="32" t="s">
        <v>10</v>
      </c>
      <c r="E34" s="219" t="s">
        <v>4</v>
      </c>
      <c r="F34" s="220"/>
      <c r="G34" s="32" t="s">
        <v>3</v>
      </c>
      <c r="H34" s="32" t="s">
        <v>1</v>
      </c>
      <c r="I34" s="33" t="s">
        <v>2</v>
      </c>
      <c r="J34" s="34" t="s">
        <v>29</v>
      </c>
      <c r="K34" s="47" t="e">
        <f>K35+K36+K55+#REF!+#REF!</f>
        <v>#REF!</v>
      </c>
      <c r="L34" s="47" t="e">
        <f>L35+L36+L55+#REF!+#REF!+#REF!</f>
        <v>#REF!</v>
      </c>
      <c r="M34" s="47" t="e">
        <f>M35+M36+M55+#REF!+#REF!+#REF!</f>
        <v>#REF!</v>
      </c>
      <c r="N34" s="47" t="e">
        <f>N35+N36+N55+#REF!+#REF!</f>
        <v>#REF!</v>
      </c>
      <c r="O34" s="47" t="e">
        <f>O35+O36+O55+#REF!+#REF!</f>
        <v>#REF!</v>
      </c>
      <c r="P34" s="182">
        <f>P35+P36+P55+P70+P71</f>
        <v>191591.6</v>
      </c>
      <c r="Q34" s="182">
        <f>Q35+Q36+Q55+Q70+Q71</f>
        <v>193454.40000000002</v>
      </c>
      <c r="R34" s="182">
        <f>R35+R36+R55+R70+R71</f>
        <v>49525.341</v>
      </c>
      <c r="S34" s="159">
        <f>R34/Q34*100</f>
        <v>25.600524464680046</v>
      </c>
    </row>
    <row r="35" spans="1:19" s="2" customFormat="1" ht="24.75" customHeight="1">
      <c r="A35" s="26">
        <v>26</v>
      </c>
      <c r="B35" s="64" t="s">
        <v>2</v>
      </c>
      <c r="C35" s="38" t="s">
        <v>24</v>
      </c>
      <c r="D35" s="38" t="s">
        <v>10</v>
      </c>
      <c r="E35" s="230" t="s">
        <v>26</v>
      </c>
      <c r="F35" s="231"/>
      <c r="G35" s="38" t="s">
        <v>14</v>
      </c>
      <c r="H35" s="38" t="s">
        <v>1</v>
      </c>
      <c r="I35" s="39" t="s">
        <v>25</v>
      </c>
      <c r="J35" s="40" t="s">
        <v>98</v>
      </c>
      <c r="K35" s="53">
        <f>66999+285</f>
        <v>67284</v>
      </c>
      <c r="L35" s="53">
        <v>56071</v>
      </c>
      <c r="M35" s="65"/>
      <c r="N35" s="53">
        <f>66999+285</f>
        <v>67284</v>
      </c>
      <c r="O35" s="44">
        <v>85626</v>
      </c>
      <c r="P35" s="193">
        <v>64555</v>
      </c>
      <c r="Q35" s="193">
        <v>59308</v>
      </c>
      <c r="R35" s="155">
        <v>14826</v>
      </c>
      <c r="S35" s="155">
        <f>R35/Q35*100</f>
        <v>24.998313886828083</v>
      </c>
    </row>
    <row r="36" spans="1:19" s="2" customFormat="1" ht="25.5">
      <c r="A36" s="26">
        <v>27</v>
      </c>
      <c r="B36" s="60" t="s">
        <v>2</v>
      </c>
      <c r="C36" s="21" t="s">
        <v>24</v>
      </c>
      <c r="D36" s="21" t="s">
        <v>10</v>
      </c>
      <c r="E36" s="207" t="s">
        <v>7</v>
      </c>
      <c r="F36" s="208"/>
      <c r="G36" s="21" t="s">
        <v>3</v>
      </c>
      <c r="H36" s="21" t="s">
        <v>1</v>
      </c>
      <c r="I36" s="66" t="s">
        <v>25</v>
      </c>
      <c r="J36" s="67" t="s">
        <v>92</v>
      </c>
      <c r="K36" s="45">
        <f>SUM(K37:K37)</f>
        <v>26927</v>
      </c>
      <c r="L36" s="45">
        <v>29044.7</v>
      </c>
      <c r="M36" s="45">
        <v>29044.7</v>
      </c>
      <c r="N36" s="45">
        <f>SUM(N37:N37)</f>
        <v>26927</v>
      </c>
      <c r="O36" s="45">
        <f>O37</f>
        <v>16362</v>
      </c>
      <c r="P36" s="183">
        <v>55947.5</v>
      </c>
      <c r="Q36" s="183">
        <f>Q37+Q51+Q50</f>
        <v>63057.3</v>
      </c>
      <c r="R36" s="183">
        <f>R37+R51+R50</f>
        <v>14672</v>
      </c>
      <c r="S36" s="155">
        <f>R36/Q36*100</f>
        <v>23.267726337791185</v>
      </c>
    </row>
    <row r="37" spans="1:19" ht="12.75">
      <c r="A37" s="26">
        <v>28</v>
      </c>
      <c r="B37" s="68" t="s">
        <v>2</v>
      </c>
      <c r="C37" s="69" t="s">
        <v>24</v>
      </c>
      <c r="D37" s="69" t="s">
        <v>10</v>
      </c>
      <c r="E37" s="228" t="s">
        <v>42</v>
      </c>
      <c r="F37" s="229"/>
      <c r="G37" s="69" t="s">
        <v>14</v>
      </c>
      <c r="H37" s="69" t="s">
        <v>1</v>
      </c>
      <c r="I37" s="70" t="s">
        <v>25</v>
      </c>
      <c r="J37" s="71" t="s">
        <v>99</v>
      </c>
      <c r="K37" s="48">
        <f aca="true" t="shared" si="8" ref="K37:R37">SUM(K39:K49)</f>
        <v>26927</v>
      </c>
      <c r="L37" s="48">
        <f t="shared" si="8"/>
        <v>21133</v>
      </c>
      <c r="M37" s="48">
        <f t="shared" si="8"/>
        <v>0</v>
      </c>
      <c r="N37" s="48">
        <f t="shared" si="8"/>
        <v>26927</v>
      </c>
      <c r="O37" s="48">
        <f t="shared" si="8"/>
        <v>16362</v>
      </c>
      <c r="P37" s="184">
        <f>SUM(P39:P49)+P52+P53+P54</f>
        <v>60881.5</v>
      </c>
      <c r="Q37" s="184">
        <f>SUM(Q39:Q49)+Q52+Q53+Q54</f>
        <v>63057.3</v>
      </c>
      <c r="R37" s="184">
        <f t="shared" si="8"/>
        <v>14672</v>
      </c>
      <c r="S37" s="162">
        <f>R37/Q37*100</f>
        <v>23.267726337791185</v>
      </c>
    </row>
    <row r="38" spans="1:19" ht="12.75">
      <c r="A38" s="26">
        <v>29</v>
      </c>
      <c r="B38" s="60"/>
      <c r="C38" s="21"/>
      <c r="D38" s="21"/>
      <c r="E38" s="59"/>
      <c r="F38" s="60"/>
      <c r="G38" s="21"/>
      <c r="H38" s="21"/>
      <c r="I38" s="66"/>
      <c r="J38" s="72" t="s">
        <v>28</v>
      </c>
      <c r="K38" s="44"/>
      <c r="L38" s="44"/>
      <c r="M38" s="41"/>
      <c r="N38" s="44"/>
      <c r="O38" s="44"/>
      <c r="P38" s="193"/>
      <c r="Q38" s="193"/>
      <c r="R38" s="155"/>
      <c r="S38" s="155"/>
    </row>
    <row r="39" spans="1:19" ht="25.5">
      <c r="A39" s="26">
        <v>30</v>
      </c>
      <c r="B39" s="60"/>
      <c r="C39" s="21"/>
      <c r="D39" s="21"/>
      <c r="E39" s="59"/>
      <c r="F39" s="60"/>
      <c r="G39" s="21"/>
      <c r="H39" s="21"/>
      <c r="I39" s="66"/>
      <c r="J39" s="73" t="s">
        <v>43</v>
      </c>
      <c r="K39" s="43">
        <v>3295</v>
      </c>
      <c r="L39" s="43">
        <v>2653</v>
      </c>
      <c r="M39" s="41"/>
      <c r="N39" s="44">
        <v>3295</v>
      </c>
      <c r="O39" s="44">
        <v>2993</v>
      </c>
      <c r="P39" s="192">
        <v>2953</v>
      </c>
      <c r="Q39" s="192">
        <v>2953</v>
      </c>
      <c r="R39" s="192">
        <v>590</v>
      </c>
      <c r="S39" s="159">
        <f>R39/Q39*100</f>
        <v>19.979681679647815</v>
      </c>
    </row>
    <row r="40" spans="1:19" ht="52.5" customHeight="1">
      <c r="A40" s="26">
        <v>31</v>
      </c>
      <c r="B40" s="60"/>
      <c r="C40" s="21"/>
      <c r="D40" s="21"/>
      <c r="E40" s="59"/>
      <c r="F40" s="60"/>
      <c r="G40" s="21"/>
      <c r="H40" s="21"/>
      <c r="I40" s="66"/>
      <c r="J40" s="72" t="s">
        <v>61</v>
      </c>
      <c r="K40" s="52">
        <f>17124+5095</f>
        <v>22219</v>
      </c>
      <c r="L40" s="52">
        <v>17067</v>
      </c>
      <c r="M40" s="41"/>
      <c r="N40" s="44">
        <v>22219</v>
      </c>
      <c r="O40" s="44">
        <v>11986</v>
      </c>
      <c r="P40" s="193">
        <v>56328</v>
      </c>
      <c r="Q40" s="193">
        <v>56328</v>
      </c>
      <c r="R40" s="155">
        <v>14082</v>
      </c>
      <c r="S40" s="155">
        <f>R40/Q40*100</f>
        <v>25</v>
      </c>
    </row>
    <row r="41" spans="1:19" ht="39" hidden="1">
      <c r="A41" s="26">
        <v>32</v>
      </c>
      <c r="B41" s="94"/>
      <c r="C41" s="21"/>
      <c r="D41" s="21"/>
      <c r="E41" s="93"/>
      <c r="F41" s="94"/>
      <c r="G41" s="21"/>
      <c r="H41" s="21"/>
      <c r="I41" s="66"/>
      <c r="J41" s="72" t="s">
        <v>90</v>
      </c>
      <c r="K41" s="52"/>
      <c r="L41" s="52"/>
      <c r="M41" s="41"/>
      <c r="N41" s="44"/>
      <c r="O41" s="44"/>
      <c r="P41" s="192"/>
      <c r="Q41" s="192"/>
      <c r="R41" s="154"/>
      <c r="S41" s="159"/>
    </row>
    <row r="42" spans="1:19" ht="42" customHeight="1" hidden="1">
      <c r="A42" s="101">
        <v>33</v>
      </c>
      <c r="B42" s="118"/>
      <c r="C42" s="119"/>
      <c r="D42" s="119"/>
      <c r="E42" s="120"/>
      <c r="F42" s="118"/>
      <c r="G42" s="119"/>
      <c r="H42" s="119"/>
      <c r="I42" s="121"/>
      <c r="J42" s="122" t="s">
        <v>100</v>
      </c>
      <c r="K42" s="107"/>
      <c r="L42" s="107"/>
      <c r="M42" s="116"/>
      <c r="N42" s="109"/>
      <c r="O42" s="109"/>
      <c r="P42" s="193"/>
      <c r="Q42" s="193"/>
      <c r="R42" s="154"/>
      <c r="S42" s="159"/>
    </row>
    <row r="43" spans="1:19" ht="52.5" customHeight="1" hidden="1">
      <c r="A43" s="26">
        <v>34</v>
      </c>
      <c r="B43" s="94"/>
      <c r="C43" s="21"/>
      <c r="D43" s="21"/>
      <c r="E43" s="93"/>
      <c r="F43" s="94"/>
      <c r="G43" s="21"/>
      <c r="H43" s="21"/>
      <c r="I43" s="66"/>
      <c r="J43" s="30" t="s">
        <v>102</v>
      </c>
      <c r="K43" s="52"/>
      <c r="L43" s="52"/>
      <c r="M43" s="41"/>
      <c r="N43" s="44"/>
      <c r="O43" s="44"/>
      <c r="P43" s="192"/>
      <c r="Q43" s="192"/>
      <c r="R43" s="154"/>
      <c r="S43" s="159"/>
    </row>
    <row r="44" spans="1:19" ht="51.75" hidden="1">
      <c r="A44" s="26">
        <v>35</v>
      </c>
      <c r="B44" s="94"/>
      <c r="C44" s="21"/>
      <c r="D44" s="21"/>
      <c r="E44" s="93"/>
      <c r="F44" s="94"/>
      <c r="G44" s="21"/>
      <c r="H44" s="21"/>
      <c r="I44" s="66"/>
      <c r="J44" s="72" t="s">
        <v>101</v>
      </c>
      <c r="K44" s="52"/>
      <c r="L44" s="52"/>
      <c r="M44" s="41"/>
      <c r="N44" s="44"/>
      <c r="O44" s="44"/>
      <c r="P44" s="193"/>
      <c r="Q44" s="193"/>
      <c r="R44" s="154"/>
      <c r="S44" s="159"/>
    </row>
    <row r="45" spans="1:19" ht="24.75" customHeight="1" hidden="1">
      <c r="A45" s="101">
        <v>36</v>
      </c>
      <c r="B45" s="118"/>
      <c r="C45" s="119"/>
      <c r="D45" s="119"/>
      <c r="E45" s="120"/>
      <c r="F45" s="118"/>
      <c r="G45" s="119"/>
      <c r="H45" s="119"/>
      <c r="I45" s="121"/>
      <c r="J45" s="122" t="s">
        <v>83</v>
      </c>
      <c r="K45" s="107"/>
      <c r="L45" s="107"/>
      <c r="M45" s="116"/>
      <c r="N45" s="109"/>
      <c r="O45" s="109"/>
      <c r="P45" s="192"/>
      <c r="Q45" s="192"/>
      <c r="R45" s="154"/>
      <c r="S45" s="159"/>
    </row>
    <row r="46" spans="1:19" ht="90" hidden="1">
      <c r="A46" s="26">
        <v>37</v>
      </c>
      <c r="B46" s="60"/>
      <c r="C46" s="21"/>
      <c r="D46" s="21"/>
      <c r="E46" s="59"/>
      <c r="F46" s="60"/>
      <c r="G46" s="21"/>
      <c r="H46" s="21"/>
      <c r="I46" s="66"/>
      <c r="J46" s="72" t="s">
        <v>86</v>
      </c>
      <c r="K46" s="52"/>
      <c r="L46" s="52"/>
      <c r="M46" s="41"/>
      <c r="N46" s="44"/>
      <c r="O46" s="44"/>
      <c r="P46" s="193"/>
      <c r="Q46" s="193"/>
      <c r="R46" s="154"/>
      <c r="S46" s="159"/>
    </row>
    <row r="47" spans="1:19" ht="51.75" hidden="1">
      <c r="A47" s="26">
        <v>38</v>
      </c>
      <c r="B47" s="60"/>
      <c r="C47" s="21"/>
      <c r="D47" s="21"/>
      <c r="E47" s="59"/>
      <c r="F47" s="60"/>
      <c r="G47" s="21"/>
      <c r="H47" s="21"/>
      <c r="I47" s="66"/>
      <c r="J47" s="72" t="s">
        <v>82</v>
      </c>
      <c r="K47" s="52"/>
      <c r="L47" s="52"/>
      <c r="M47" s="41"/>
      <c r="N47" s="44"/>
      <c r="O47" s="44"/>
      <c r="P47" s="192"/>
      <c r="Q47" s="192"/>
      <c r="R47" s="154"/>
      <c r="S47" s="159"/>
    </row>
    <row r="48" spans="1:19" ht="22.5" customHeight="1" hidden="1">
      <c r="A48" s="26">
        <v>39</v>
      </c>
      <c r="B48" s="94"/>
      <c r="C48" s="21"/>
      <c r="D48" s="21"/>
      <c r="E48" s="93"/>
      <c r="F48" s="94"/>
      <c r="G48" s="21"/>
      <c r="H48" s="21"/>
      <c r="I48" s="66"/>
      <c r="J48" s="72" t="s">
        <v>80</v>
      </c>
      <c r="K48" s="52"/>
      <c r="L48" s="52"/>
      <c r="M48" s="41"/>
      <c r="N48" s="44"/>
      <c r="O48" s="44"/>
      <c r="P48" s="193"/>
      <c r="Q48" s="193"/>
      <c r="R48" s="154"/>
      <c r="S48" s="159"/>
    </row>
    <row r="49" spans="1:19" ht="12" customHeight="1">
      <c r="A49" s="26">
        <v>33</v>
      </c>
      <c r="B49" s="94"/>
      <c r="C49" s="21"/>
      <c r="D49" s="21"/>
      <c r="E49" s="93"/>
      <c r="F49" s="94"/>
      <c r="G49" s="21"/>
      <c r="H49" s="21"/>
      <c r="I49" s="66"/>
      <c r="J49" s="74" t="s">
        <v>62</v>
      </c>
      <c r="K49" s="44">
        <v>1413</v>
      </c>
      <c r="L49" s="44">
        <v>1413</v>
      </c>
      <c r="M49" s="41"/>
      <c r="N49" s="44">
        <v>1413</v>
      </c>
      <c r="O49" s="44">
        <v>1383</v>
      </c>
      <c r="P49" s="193">
        <v>1600.5</v>
      </c>
      <c r="Q49" s="193">
        <v>1600.5</v>
      </c>
      <c r="R49" s="156">
        <v>0</v>
      </c>
      <c r="S49" s="155">
        <f aca="true" t="shared" si="9" ref="S49:S57">R49/Q49*100</f>
        <v>0</v>
      </c>
    </row>
    <row r="50" spans="1:19" ht="25.5" hidden="1">
      <c r="A50" s="26">
        <v>42</v>
      </c>
      <c r="B50" s="96" t="s">
        <v>2</v>
      </c>
      <c r="C50" s="23" t="s">
        <v>24</v>
      </c>
      <c r="D50" s="23" t="s">
        <v>10</v>
      </c>
      <c r="E50" s="95" t="s">
        <v>10</v>
      </c>
      <c r="F50" s="96" t="s">
        <v>87</v>
      </c>
      <c r="G50" s="23" t="s">
        <v>14</v>
      </c>
      <c r="H50" s="23" t="s">
        <v>1</v>
      </c>
      <c r="I50" s="24" t="s">
        <v>25</v>
      </c>
      <c r="J50" s="98" t="s">
        <v>93</v>
      </c>
      <c r="K50" s="44"/>
      <c r="L50" s="44"/>
      <c r="M50" s="41"/>
      <c r="N50" s="44"/>
      <c r="O50" s="44"/>
      <c r="P50" s="192"/>
      <c r="Q50" s="192"/>
      <c r="R50" s="154"/>
      <c r="S50" s="155" t="e">
        <f t="shared" si="9"/>
        <v>#DIV/0!</v>
      </c>
    </row>
    <row r="51" spans="1:19" ht="38.25" hidden="1">
      <c r="A51" s="26">
        <v>43</v>
      </c>
      <c r="B51" s="62" t="s">
        <v>2</v>
      </c>
      <c r="C51" s="23" t="s">
        <v>24</v>
      </c>
      <c r="D51" s="23" t="s">
        <v>10</v>
      </c>
      <c r="E51" s="61" t="s">
        <v>10</v>
      </c>
      <c r="F51" s="62" t="s">
        <v>84</v>
      </c>
      <c r="G51" s="23" t="s">
        <v>14</v>
      </c>
      <c r="H51" s="23" t="s">
        <v>1</v>
      </c>
      <c r="I51" s="24" t="s">
        <v>25</v>
      </c>
      <c r="J51" s="75" t="s">
        <v>85</v>
      </c>
      <c r="K51" s="44"/>
      <c r="L51" s="44"/>
      <c r="M51" s="41"/>
      <c r="N51" s="44"/>
      <c r="O51" s="44"/>
      <c r="P51" s="193"/>
      <c r="Q51" s="193"/>
      <c r="R51" s="154"/>
      <c r="S51" s="155" t="e">
        <f t="shared" si="9"/>
        <v>#DIV/0!</v>
      </c>
    </row>
    <row r="52" spans="1:19" ht="51">
      <c r="A52" s="26">
        <v>34</v>
      </c>
      <c r="B52" s="202"/>
      <c r="C52" s="23"/>
      <c r="D52" s="23"/>
      <c r="E52" s="201"/>
      <c r="F52" s="202"/>
      <c r="G52" s="23"/>
      <c r="H52" s="23"/>
      <c r="I52" s="24"/>
      <c r="J52" s="72" t="s">
        <v>229</v>
      </c>
      <c r="K52" s="44"/>
      <c r="L52" s="44"/>
      <c r="M52" s="41"/>
      <c r="N52" s="44"/>
      <c r="O52" s="44"/>
      <c r="P52" s="193">
        <v>0</v>
      </c>
      <c r="Q52" s="193">
        <v>634.5</v>
      </c>
      <c r="R52" s="204">
        <v>0</v>
      </c>
      <c r="S52" s="155">
        <f t="shared" si="9"/>
        <v>0</v>
      </c>
    </row>
    <row r="53" spans="1:19" ht="51">
      <c r="A53" s="26">
        <v>35</v>
      </c>
      <c r="B53" s="202"/>
      <c r="C53" s="23"/>
      <c r="D53" s="23"/>
      <c r="E53" s="201"/>
      <c r="F53" s="202"/>
      <c r="G53" s="23"/>
      <c r="H53" s="23"/>
      <c r="I53" s="24"/>
      <c r="J53" s="75" t="s">
        <v>230</v>
      </c>
      <c r="K53" s="44"/>
      <c r="L53" s="44"/>
      <c r="M53" s="41"/>
      <c r="N53" s="44"/>
      <c r="O53" s="44"/>
      <c r="P53" s="193">
        <v>0</v>
      </c>
      <c r="Q53" s="203">
        <v>130.3</v>
      </c>
      <c r="R53" s="204">
        <v>0</v>
      </c>
      <c r="S53" s="155">
        <f t="shared" si="9"/>
        <v>0</v>
      </c>
    </row>
    <row r="54" spans="1:19" ht="25.5">
      <c r="A54" s="26">
        <v>36</v>
      </c>
      <c r="B54" s="202"/>
      <c r="C54" s="23"/>
      <c r="D54" s="23"/>
      <c r="E54" s="201"/>
      <c r="F54" s="202"/>
      <c r="G54" s="23"/>
      <c r="H54" s="23"/>
      <c r="I54" s="24"/>
      <c r="J54" s="75" t="s">
        <v>231</v>
      </c>
      <c r="K54" s="44"/>
      <c r="L54" s="44"/>
      <c r="M54" s="41"/>
      <c r="N54" s="44"/>
      <c r="O54" s="44"/>
      <c r="P54" s="193">
        <v>0</v>
      </c>
      <c r="Q54" s="193">
        <v>1411</v>
      </c>
      <c r="R54" s="154">
        <v>0</v>
      </c>
      <c r="S54" s="155">
        <f t="shared" si="9"/>
        <v>0</v>
      </c>
    </row>
    <row r="55" spans="1:19" ht="25.5">
      <c r="A55" s="26">
        <v>37</v>
      </c>
      <c r="B55" s="16" t="s">
        <v>2</v>
      </c>
      <c r="C55" s="19" t="s">
        <v>24</v>
      </c>
      <c r="D55" s="19" t="s">
        <v>10</v>
      </c>
      <c r="E55" s="225" t="s">
        <v>11</v>
      </c>
      <c r="F55" s="226"/>
      <c r="G55" s="19" t="s">
        <v>3</v>
      </c>
      <c r="H55" s="19" t="s">
        <v>1</v>
      </c>
      <c r="I55" s="17" t="s">
        <v>25</v>
      </c>
      <c r="J55" s="18" t="s">
        <v>44</v>
      </c>
      <c r="K55" s="50">
        <f aca="true" t="shared" si="10" ref="K55:P55">SUM(K56:K59,K60,K66)</f>
        <v>76342</v>
      </c>
      <c r="L55" s="50">
        <f t="shared" si="10"/>
        <v>66130.3</v>
      </c>
      <c r="M55" s="50">
        <f t="shared" si="10"/>
        <v>0</v>
      </c>
      <c r="N55" s="50">
        <f t="shared" si="10"/>
        <v>76342</v>
      </c>
      <c r="O55" s="50">
        <f t="shared" si="10"/>
        <v>79663.3</v>
      </c>
      <c r="P55" s="186">
        <f t="shared" si="10"/>
        <v>71089.1</v>
      </c>
      <c r="Q55" s="186">
        <f>SUM(Q56:Q59,Q60,Q66)</f>
        <v>71089.1</v>
      </c>
      <c r="R55" s="186">
        <f>SUM(R56:R59,R60,R66)</f>
        <v>20027.341</v>
      </c>
      <c r="S55" s="161">
        <f t="shared" si="9"/>
        <v>28.172168447764847</v>
      </c>
    </row>
    <row r="56" spans="1:19" ht="30" customHeight="1">
      <c r="A56" s="26">
        <v>38</v>
      </c>
      <c r="B56" s="7" t="s">
        <v>2</v>
      </c>
      <c r="C56" s="10" t="s">
        <v>24</v>
      </c>
      <c r="D56" s="10" t="s">
        <v>10</v>
      </c>
      <c r="E56" s="221" t="s">
        <v>59</v>
      </c>
      <c r="F56" s="222"/>
      <c r="G56" s="10" t="s">
        <v>14</v>
      </c>
      <c r="H56" s="10" t="s">
        <v>1</v>
      </c>
      <c r="I56" s="11" t="s">
        <v>25</v>
      </c>
      <c r="J56" s="8" t="s">
        <v>76</v>
      </c>
      <c r="K56" s="43">
        <v>5814</v>
      </c>
      <c r="L56" s="43">
        <v>4700</v>
      </c>
      <c r="N56" s="44">
        <v>5814</v>
      </c>
      <c r="O56" s="44">
        <v>6881.9</v>
      </c>
      <c r="P56" s="196">
        <v>2803</v>
      </c>
      <c r="Q56" s="196">
        <v>2803</v>
      </c>
      <c r="R56" s="154">
        <v>2134.049</v>
      </c>
      <c r="S56" s="159">
        <f t="shared" si="9"/>
        <v>76.1344630752765</v>
      </c>
    </row>
    <row r="57" spans="1:19" ht="36.75" customHeight="1">
      <c r="A57" s="26">
        <v>39</v>
      </c>
      <c r="B57" s="7" t="s">
        <v>2</v>
      </c>
      <c r="C57" s="10" t="s">
        <v>24</v>
      </c>
      <c r="D57" s="10" t="s">
        <v>10</v>
      </c>
      <c r="E57" s="221" t="s">
        <v>45</v>
      </c>
      <c r="F57" s="222"/>
      <c r="G57" s="10" t="s">
        <v>14</v>
      </c>
      <c r="H57" s="10" t="s">
        <v>1</v>
      </c>
      <c r="I57" s="11" t="s">
        <v>25</v>
      </c>
      <c r="J57" s="9" t="s">
        <v>77</v>
      </c>
      <c r="K57" s="44">
        <v>433.9</v>
      </c>
      <c r="L57" s="44">
        <v>433.9</v>
      </c>
      <c r="N57" s="44">
        <v>433.9</v>
      </c>
      <c r="O57" s="44">
        <v>286.4</v>
      </c>
      <c r="P57" s="193">
        <v>326.1</v>
      </c>
      <c r="Q57" s="193">
        <v>326.1</v>
      </c>
      <c r="R57" s="155">
        <v>146.745</v>
      </c>
      <c r="S57" s="155">
        <f t="shared" si="9"/>
        <v>44.99999999999999</v>
      </c>
    </row>
    <row r="58" spans="1:19" ht="25.5" hidden="1">
      <c r="A58" s="26">
        <v>49</v>
      </c>
      <c r="B58" s="94" t="s">
        <v>2</v>
      </c>
      <c r="C58" s="21" t="s">
        <v>24</v>
      </c>
      <c r="D58" s="21" t="s">
        <v>10</v>
      </c>
      <c r="E58" s="93" t="s">
        <v>88</v>
      </c>
      <c r="F58" s="94" t="s">
        <v>89</v>
      </c>
      <c r="G58" s="21" t="s">
        <v>14</v>
      </c>
      <c r="H58" s="21" t="s">
        <v>1</v>
      </c>
      <c r="I58" s="66" t="s">
        <v>25</v>
      </c>
      <c r="J58" s="99" t="s">
        <v>94</v>
      </c>
      <c r="K58" s="44"/>
      <c r="L58" s="44"/>
      <c r="M58" s="41"/>
      <c r="N58" s="44"/>
      <c r="O58" s="44"/>
      <c r="P58" s="197"/>
      <c r="Q58" s="197"/>
      <c r="R58" s="154"/>
      <c r="S58" s="159"/>
    </row>
    <row r="59" spans="1:19" ht="38.25">
      <c r="A59" s="26">
        <v>40</v>
      </c>
      <c r="B59" s="7" t="s">
        <v>2</v>
      </c>
      <c r="C59" s="10" t="s">
        <v>24</v>
      </c>
      <c r="D59" s="10" t="s">
        <v>10</v>
      </c>
      <c r="E59" s="221" t="s">
        <v>46</v>
      </c>
      <c r="F59" s="222"/>
      <c r="G59" s="10" t="s">
        <v>14</v>
      </c>
      <c r="H59" s="10" t="s">
        <v>1</v>
      </c>
      <c r="I59" s="11" t="s">
        <v>25</v>
      </c>
      <c r="J59" s="8" t="s">
        <v>75</v>
      </c>
      <c r="K59" s="44">
        <v>6565</v>
      </c>
      <c r="L59" s="44">
        <v>5152</v>
      </c>
      <c r="N59" s="44">
        <v>6565</v>
      </c>
      <c r="O59" s="44">
        <v>7234</v>
      </c>
      <c r="P59" s="192">
        <v>6834</v>
      </c>
      <c r="Q59" s="192">
        <v>6834</v>
      </c>
      <c r="R59" s="154">
        <v>1014.069</v>
      </c>
      <c r="S59" s="155">
        <f>R59/Q59*100</f>
        <v>14.838586479367866</v>
      </c>
    </row>
    <row r="60" spans="1:19" ht="41.25" customHeight="1">
      <c r="A60" s="26">
        <v>41</v>
      </c>
      <c r="B60" s="16" t="s">
        <v>2</v>
      </c>
      <c r="C60" s="19" t="s">
        <v>24</v>
      </c>
      <c r="D60" s="19" t="s">
        <v>10</v>
      </c>
      <c r="E60" s="225" t="s">
        <v>49</v>
      </c>
      <c r="F60" s="226"/>
      <c r="G60" s="19" t="s">
        <v>14</v>
      </c>
      <c r="H60" s="19" t="s">
        <v>1</v>
      </c>
      <c r="I60" s="17" t="s">
        <v>25</v>
      </c>
      <c r="J60" s="18" t="s">
        <v>60</v>
      </c>
      <c r="K60" s="49">
        <f aca="true" t="shared" si="11" ref="K60:P60">SUM(K62:K65)</f>
        <v>15225.1</v>
      </c>
      <c r="L60" s="49">
        <f t="shared" si="11"/>
        <v>14365.4</v>
      </c>
      <c r="M60" s="49">
        <f t="shared" si="11"/>
        <v>0</v>
      </c>
      <c r="N60" s="49">
        <f t="shared" si="11"/>
        <v>15225.1</v>
      </c>
      <c r="O60" s="49">
        <f t="shared" si="11"/>
        <v>15343</v>
      </c>
      <c r="P60" s="185">
        <f t="shared" si="11"/>
        <v>16500</v>
      </c>
      <c r="Q60" s="185">
        <f>SUM(Q62:Q65)</f>
        <v>16500</v>
      </c>
      <c r="R60" s="185">
        <f>SUM(R62:R65)</f>
        <v>6397.478</v>
      </c>
      <c r="S60" s="161">
        <f>R60/Q60*100</f>
        <v>38.77259393939394</v>
      </c>
    </row>
    <row r="61" spans="1:19" ht="12.75">
      <c r="A61" s="26">
        <v>42</v>
      </c>
      <c r="B61" s="15"/>
      <c r="C61" s="12"/>
      <c r="D61" s="12"/>
      <c r="E61" s="14"/>
      <c r="F61" s="15"/>
      <c r="G61" s="12"/>
      <c r="H61" s="12"/>
      <c r="I61" s="13"/>
      <c r="J61" s="9" t="s">
        <v>28</v>
      </c>
      <c r="K61" s="44"/>
      <c r="L61" s="44"/>
      <c r="N61" s="44"/>
      <c r="O61" s="44"/>
      <c r="P61" s="192"/>
      <c r="Q61" s="192"/>
      <c r="R61" s="155"/>
      <c r="S61" s="159"/>
    </row>
    <row r="62" spans="1:19" ht="51">
      <c r="A62" s="26">
        <v>43</v>
      </c>
      <c r="B62" s="7"/>
      <c r="C62" s="10"/>
      <c r="D62" s="10"/>
      <c r="E62" s="6"/>
      <c r="F62" s="7"/>
      <c r="G62" s="10"/>
      <c r="H62" s="10"/>
      <c r="I62" s="11"/>
      <c r="J62" s="8" t="s">
        <v>63</v>
      </c>
      <c r="K62" s="44">
        <v>15146</v>
      </c>
      <c r="L62" s="44">
        <v>14286.3</v>
      </c>
      <c r="N62" s="44">
        <v>15146</v>
      </c>
      <c r="O62" s="44">
        <v>15259.5</v>
      </c>
      <c r="P62" s="196">
        <v>16387</v>
      </c>
      <c r="Q62" s="196">
        <v>16387</v>
      </c>
      <c r="R62" s="154">
        <v>6305.478</v>
      </c>
      <c r="S62" s="156">
        <f>R62/Q62*100</f>
        <v>38.4785378653811</v>
      </c>
    </row>
    <row r="63" spans="1:19" ht="65.25" customHeight="1">
      <c r="A63" s="26">
        <v>44</v>
      </c>
      <c r="B63" s="7"/>
      <c r="C63" s="10"/>
      <c r="D63" s="10"/>
      <c r="E63" s="6"/>
      <c r="F63" s="7"/>
      <c r="G63" s="10"/>
      <c r="H63" s="10"/>
      <c r="I63" s="11"/>
      <c r="J63" s="97" t="s">
        <v>111</v>
      </c>
      <c r="K63" s="44"/>
      <c r="L63" s="44"/>
      <c r="M63" s="41"/>
      <c r="N63" s="44"/>
      <c r="O63" s="44"/>
      <c r="P63" s="193">
        <v>21</v>
      </c>
      <c r="Q63" s="193">
        <v>21</v>
      </c>
      <c r="R63" s="158">
        <v>0</v>
      </c>
      <c r="S63" s="155">
        <f>R63/Q63*100</f>
        <v>0</v>
      </c>
    </row>
    <row r="64" spans="1:19" ht="51">
      <c r="A64" s="26">
        <v>45</v>
      </c>
      <c r="B64" s="7"/>
      <c r="C64" s="10"/>
      <c r="D64" s="10"/>
      <c r="E64" s="6"/>
      <c r="F64" s="7"/>
      <c r="G64" s="10"/>
      <c r="H64" s="10"/>
      <c r="I64" s="11"/>
      <c r="J64" s="8" t="s">
        <v>68</v>
      </c>
      <c r="K64" s="44">
        <v>0.1</v>
      </c>
      <c r="L64" s="44">
        <v>0.1</v>
      </c>
      <c r="N64" s="44">
        <v>0.1</v>
      </c>
      <c r="O64" s="44">
        <v>0.1</v>
      </c>
      <c r="P64" s="192">
        <v>0.1</v>
      </c>
      <c r="Q64" s="192">
        <v>0.1</v>
      </c>
      <c r="R64" s="157">
        <v>0.1</v>
      </c>
      <c r="S64" s="157">
        <f>R64/Q64*100</f>
        <v>100</v>
      </c>
    </row>
    <row r="65" spans="1:19" ht="25.5">
      <c r="A65" s="26">
        <v>46</v>
      </c>
      <c r="B65" s="7"/>
      <c r="C65" s="10"/>
      <c r="D65" s="10"/>
      <c r="E65" s="6"/>
      <c r="F65" s="7"/>
      <c r="G65" s="10"/>
      <c r="H65" s="10"/>
      <c r="I65" s="11"/>
      <c r="J65" s="8" t="s">
        <v>69</v>
      </c>
      <c r="K65" s="43">
        <v>79</v>
      </c>
      <c r="L65" s="43">
        <v>79</v>
      </c>
      <c r="N65" s="43">
        <v>79</v>
      </c>
      <c r="O65" s="44">
        <v>83.4</v>
      </c>
      <c r="P65" s="193">
        <v>91.9</v>
      </c>
      <c r="Q65" s="193">
        <v>91.9</v>
      </c>
      <c r="R65" s="154">
        <v>91.9</v>
      </c>
      <c r="S65" s="155">
        <f>R65/Q65*100</f>
        <v>100</v>
      </c>
    </row>
    <row r="66" spans="1:19" ht="12.75">
      <c r="A66" s="26">
        <v>47</v>
      </c>
      <c r="B66" s="16" t="s">
        <v>2</v>
      </c>
      <c r="C66" s="19" t="s">
        <v>24</v>
      </c>
      <c r="D66" s="19" t="s">
        <v>10</v>
      </c>
      <c r="E66" s="225" t="s">
        <v>27</v>
      </c>
      <c r="F66" s="226"/>
      <c r="G66" s="19" t="s">
        <v>14</v>
      </c>
      <c r="H66" s="19" t="s">
        <v>1</v>
      </c>
      <c r="I66" s="17" t="s">
        <v>25</v>
      </c>
      <c r="J66" s="20" t="s">
        <v>95</v>
      </c>
      <c r="K66" s="50">
        <f>SUM(K69:K69)</f>
        <v>48304</v>
      </c>
      <c r="L66" s="50">
        <f>SUM(L69:L69)</f>
        <v>41479</v>
      </c>
      <c r="M66" s="50">
        <f>SUM(M69:M69)</f>
        <v>0</v>
      </c>
      <c r="N66" s="50">
        <f>SUM(N69:N69)</f>
        <v>48304</v>
      </c>
      <c r="O66" s="50">
        <f>SUM(O69:O69)</f>
        <v>49918</v>
      </c>
      <c r="P66" s="186">
        <f>SUM(P68:P69)</f>
        <v>44626</v>
      </c>
      <c r="Q66" s="186">
        <f>SUM(Q68:Q69)</f>
        <v>44626</v>
      </c>
      <c r="R66" s="186">
        <f>SUM(R68:R69)</f>
        <v>10335</v>
      </c>
      <c r="S66" s="162">
        <f>R66/Q66*100</f>
        <v>23.159144893111637</v>
      </c>
    </row>
    <row r="67" spans="1:19" ht="12.75">
      <c r="A67" s="26">
        <v>48</v>
      </c>
      <c r="B67" s="7"/>
      <c r="C67" s="10"/>
      <c r="D67" s="10"/>
      <c r="E67" s="6"/>
      <c r="F67" s="7"/>
      <c r="G67" s="10"/>
      <c r="H67" s="10"/>
      <c r="I67" s="11"/>
      <c r="J67" s="8" t="s">
        <v>28</v>
      </c>
      <c r="K67" s="43"/>
      <c r="L67" s="43"/>
      <c r="N67" s="44"/>
      <c r="O67" s="44"/>
      <c r="P67" s="197"/>
      <c r="Q67" s="197"/>
      <c r="R67" s="154"/>
      <c r="S67" s="155"/>
    </row>
    <row r="68" spans="1:19" ht="51">
      <c r="A68" s="26">
        <v>49</v>
      </c>
      <c r="B68" s="7"/>
      <c r="C68" s="10"/>
      <c r="D68" s="10"/>
      <c r="E68" s="6"/>
      <c r="F68" s="7"/>
      <c r="G68" s="10"/>
      <c r="H68" s="10"/>
      <c r="I68" s="11"/>
      <c r="J68" s="100" t="s">
        <v>106</v>
      </c>
      <c r="K68" s="43"/>
      <c r="L68" s="43"/>
      <c r="N68" s="44"/>
      <c r="O68" s="44"/>
      <c r="P68" s="193">
        <v>12098</v>
      </c>
      <c r="Q68" s="193">
        <v>12098</v>
      </c>
      <c r="R68" s="155">
        <v>2629</v>
      </c>
      <c r="S68" s="155">
        <f>R68/Q68*100</f>
        <v>21.730864605719955</v>
      </c>
    </row>
    <row r="69" spans="1:19" s="41" customFormat="1" ht="141.75" customHeight="1" thickBot="1">
      <c r="A69" s="26">
        <v>50</v>
      </c>
      <c r="B69" s="94"/>
      <c r="C69" s="21"/>
      <c r="D69" s="21"/>
      <c r="E69" s="93"/>
      <c r="F69" s="94"/>
      <c r="G69" s="21"/>
      <c r="H69" s="21"/>
      <c r="I69" s="66"/>
      <c r="J69" s="100" t="s">
        <v>67</v>
      </c>
      <c r="K69" s="52">
        <f>47602+351+351</f>
        <v>48304</v>
      </c>
      <c r="L69" s="52">
        <v>41479</v>
      </c>
      <c r="N69" s="52">
        <f>47602+351+351</f>
        <v>48304</v>
      </c>
      <c r="O69" s="44">
        <v>49918</v>
      </c>
      <c r="P69" s="192">
        <v>32528</v>
      </c>
      <c r="Q69" s="192">
        <v>32528</v>
      </c>
      <c r="R69" s="154">
        <v>7706</v>
      </c>
      <c r="S69" s="155">
        <f>R69/Q69*100</f>
        <v>23.69035907525824</v>
      </c>
    </row>
    <row r="70" spans="1:19" ht="45" customHeight="1" hidden="1">
      <c r="A70" s="78">
        <v>60</v>
      </c>
      <c r="B70" s="79" t="s">
        <v>2</v>
      </c>
      <c r="C70" s="80" t="s">
        <v>24</v>
      </c>
      <c r="D70" s="80" t="s">
        <v>10</v>
      </c>
      <c r="E70" s="81" t="s">
        <v>14</v>
      </c>
      <c r="F70" s="79" t="s">
        <v>79</v>
      </c>
      <c r="G70" s="80" t="s">
        <v>14</v>
      </c>
      <c r="H70" s="80" t="s">
        <v>1</v>
      </c>
      <c r="I70" s="82" t="s">
        <v>25</v>
      </c>
      <c r="J70" s="83" t="s">
        <v>81</v>
      </c>
      <c r="K70" s="84"/>
      <c r="L70" s="84"/>
      <c r="M70" s="85"/>
      <c r="N70" s="84"/>
      <c r="O70" s="86"/>
      <c r="P70" s="196"/>
      <c r="Q70" s="196"/>
      <c r="R70" s="154"/>
      <c r="S70" s="155" t="e">
        <f aca="true" t="shared" si="12" ref="S70:S75">R70/Q70*100</f>
        <v>#DIV/0!</v>
      </c>
    </row>
    <row r="71" spans="1:19" ht="27" customHeight="1" hidden="1" thickBot="1">
      <c r="A71" s="26">
        <v>61</v>
      </c>
      <c r="B71" s="77" t="s">
        <v>2</v>
      </c>
      <c r="C71" s="69" t="s">
        <v>24</v>
      </c>
      <c r="D71" s="69" t="s">
        <v>10</v>
      </c>
      <c r="E71" s="76" t="s">
        <v>14</v>
      </c>
      <c r="F71" s="77" t="s">
        <v>96</v>
      </c>
      <c r="G71" s="69" t="s">
        <v>14</v>
      </c>
      <c r="H71" s="69" t="s">
        <v>1</v>
      </c>
      <c r="I71" s="91" t="s">
        <v>25</v>
      </c>
      <c r="J71" s="92" t="s">
        <v>97</v>
      </c>
      <c r="K71" s="88"/>
      <c r="L71" s="88"/>
      <c r="M71" s="89"/>
      <c r="N71" s="88"/>
      <c r="O71" s="90"/>
      <c r="P71" s="189">
        <f>P75+P74</f>
        <v>0</v>
      </c>
      <c r="Q71" s="189">
        <f>Q75+Q74</f>
        <v>0</v>
      </c>
      <c r="R71" s="154"/>
      <c r="S71" s="155" t="e">
        <f t="shared" si="12"/>
        <v>#DIV/0!</v>
      </c>
    </row>
    <row r="72" spans="1:19" ht="18.75" customHeight="1" hidden="1" thickBot="1">
      <c r="A72" s="78">
        <v>62</v>
      </c>
      <c r="B72" s="79"/>
      <c r="C72" s="80"/>
      <c r="D72" s="80"/>
      <c r="E72" s="81"/>
      <c r="F72" s="79"/>
      <c r="G72" s="80"/>
      <c r="H72" s="80"/>
      <c r="I72" s="82"/>
      <c r="J72" s="87" t="s">
        <v>28</v>
      </c>
      <c r="K72" s="84"/>
      <c r="L72" s="84"/>
      <c r="M72" s="85"/>
      <c r="N72" s="84"/>
      <c r="O72" s="86"/>
      <c r="P72" s="193"/>
      <c r="Q72" s="193"/>
      <c r="R72" s="154"/>
      <c r="S72" s="155" t="e">
        <f t="shared" si="12"/>
        <v>#DIV/0!</v>
      </c>
    </row>
    <row r="73" spans="1:19" ht="141.75" customHeight="1" hidden="1" thickBot="1">
      <c r="A73" s="78">
        <v>63</v>
      </c>
      <c r="B73" s="79"/>
      <c r="C73" s="80"/>
      <c r="D73" s="80"/>
      <c r="E73" s="81"/>
      <c r="F73" s="79"/>
      <c r="G73" s="80"/>
      <c r="H73" s="80"/>
      <c r="I73" s="82"/>
      <c r="J73" s="87" t="s">
        <v>105</v>
      </c>
      <c r="K73" s="84"/>
      <c r="L73" s="84"/>
      <c r="M73" s="85"/>
      <c r="N73" s="84"/>
      <c r="O73" s="86"/>
      <c r="P73" s="197"/>
      <c r="Q73" s="197"/>
      <c r="R73" s="154"/>
      <c r="S73" s="155" t="e">
        <f t="shared" si="12"/>
        <v>#DIV/0!</v>
      </c>
    </row>
    <row r="74" spans="1:19" ht="39.75" customHeight="1" hidden="1" thickBot="1">
      <c r="A74" s="101">
        <v>64</v>
      </c>
      <c r="B74" s="102"/>
      <c r="C74" s="103"/>
      <c r="D74" s="103"/>
      <c r="E74" s="104"/>
      <c r="F74" s="102"/>
      <c r="G74" s="103"/>
      <c r="H74" s="103"/>
      <c r="I74" s="105"/>
      <c r="J74" s="106" t="s">
        <v>103</v>
      </c>
      <c r="K74" s="107"/>
      <c r="L74" s="107"/>
      <c r="M74" s="108"/>
      <c r="N74" s="107"/>
      <c r="O74" s="109"/>
      <c r="P74" s="192"/>
      <c r="Q74" s="192"/>
      <c r="R74" s="154"/>
      <c r="S74" s="155" t="e">
        <f t="shared" si="12"/>
        <v>#DIV/0!</v>
      </c>
    </row>
    <row r="75" spans="1:19" ht="42.75" customHeight="1" hidden="1" thickBot="1">
      <c r="A75" s="110">
        <v>65</v>
      </c>
      <c r="B75" s="111"/>
      <c r="C75" s="112"/>
      <c r="D75" s="112"/>
      <c r="E75" s="113"/>
      <c r="F75" s="111"/>
      <c r="G75" s="112"/>
      <c r="H75" s="112"/>
      <c r="I75" s="114"/>
      <c r="J75" s="177" t="s">
        <v>104</v>
      </c>
      <c r="K75" s="115"/>
      <c r="L75" s="115"/>
      <c r="M75" s="116"/>
      <c r="N75" s="115"/>
      <c r="O75" s="117"/>
      <c r="P75" s="196"/>
      <c r="Q75" s="196"/>
      <c r="R75" s="154"/>
      <c r="S75" s="155" t="e">
        <f t="shared" si="12"/>
        <v>#DIV/0!</v>
      </c>
    </row>
    <row r="76" spans="1:19" ht="18.75" customHeight="1" thickBot="1">
      <c r="A76" s="179">
        <v>51</v>
      </c>
      <c r="B76" s="10"/>
      <c r="C76" s="10"/>
      <c r="D76" s="10"/>
      <c r="E76" s="227"/>
      <c r="F76" s="227"/>
      <c r="G76" s="10"/>
      <c r="H76" s="10"/>
      <c r="I76" s="10"/>
      <c r="J76" s="180" t="s">
        <v>58</v>
      </c>
      <c r="K76" s="181" t="e">
        <f>SUM(K10,K33)</f>
        <v>#REF!</v>
      </c>
      <c r="L76" s="181" t="e">
        <f>SUM(L10,L33)-9.126-6078.162</f>
        <v>#REF!</v>
      </c>
      <c r="M76" s="181" t="e">
        <f>SUM(M10,M33)-6078.16-9.126</f>
        <v>#REF!</v>
      </c>
      <c r="N76" s="181" t="e">
        <f>SUM(N10,N33)</f>
        <v>#REF!</v>
      </c>
      <c r="O76" s="181" t="e">
        <f>SUM(O10,O33)</f>
        <v>#REF!</v>
      </c>
      <c r="P76" s="198">
        <f>SUM(P10,P33)</f>
        <v>239755.3</v>
      </c>
      <c r="Q76" s="198">
        <f>SUM(Q10,Q33)</f>
        <v>241618.10000000003</v>
      </c>
      <c r="R76" s="198">
        <f>SUM(R10,R33)-1839.412</f>
        <v>55902.93</v>
      </c>
      <c r="S76" s="199">
        <f>R76/Q76*100</f>
        <v>23.136896614947304</v>
      </c>
    </row>
    <row r="78" spans="1:20" ht="12.75">
      <c r="A78" s="223"/>
      <c r="B78" s="223"/>
      <c r="C78" s="223"/>
      <c r="D78" s="223"/>
      <c r="E78" s="223"/>
      <c r="F78" s="223"/>
      <c r="G78" s="223"/>
      <c r="H78" s="223"/>
      <c r="I78" s="223"/>
      <c r="J78" s="223"/>
      <c r="K78" s="223"/>
      <c r="R78" s="165"/>
      <c r="T78" s="165"/>
    </row>
    <row r="79" spans="8:15" ht="12.75">
      <c r="H79" s="149"/>
      <c r="I79" s="150"/>
      <c r="J79" s="151"/>
      <c r="K79" s="152"/>
      <c r="L79" s="149"/>
      <c r="M79" s="149"/>
      <c r="N79" s="149"/>
      <c r="O79" s="149"/>
    </row>
    <row r="80" spans="8:15" ht="12.75">
      <c r="H80" s="149"/>
      <c r="I80" s="150"/>
      <c r="J80" s="151"/>
      <c r="K80" s="152"/>
      <c r="L80" s="149"/>
      <c r="M80" s="149"/>
      <c r="N80" s="149"/>
      <c r="O80" s="149"/>
    </row>
    <row r="81" spans="8:15" ht="12.75">
      <c r="H81" s="149"/>
      <c r="I81" s="150"/>
      <c r="J81" s="151"/>
      <c r="K81" s="152"/>
      <c r="L81" s="149"/>
      <c r="M81" s="149"/>
      <c r="N81" s="149"/>
      <c r="O81" s="149"/>
    </row>
    <row r="82" spans="8:15" ht="12.75">
      <c r="H82" s="149"/>
      <c r="I82" s="150"/>
      <c r="J82" s="151"/>
      <c r="K82" s="152"/>
      <c r="L82" s="149"/>
      <c r="M82" s="149"/>
      <c r="N82" s="149"/>
      <c r="O82" s="149"/>
    </row>
    <row r="83" spans="8:15" ht="12.75">
      <c r="H83" s="149"/>
      <c r="I83" s="150"/>
      <c r="J83" s="151"/>
      <c r="K83" s="152"/>
      <c r="L83" s="149"/>
      <c r="M83" s="149"/>
      <c r="N83" s="149"/>
      <c r="O83" s="149"/>
    </row>
  </sheetData>
  <sheetProtection/>
  <mergeCells count="58">
    <mergeCell ref="IG6:IV7"/>
    <mergeCell ref="EO6:FD7"/>
    <mergeCell ref="FE6:FT7"/>
    <mergeCell ref="FU6:GJ7"/>
    <mergeCell ref="GK6:GZ7"/>
    <mergeCell ref="HA6:HP7"/>
    <mergeCell ref="HQ6:IF7"/>
    <mergeCell ref="AW6:BL7"/>
    <mergeCell ref="BM6:CB7"/>
    <mergeCell ref="CC6:CR7"/>
    <mergeCell ref="CS6:DH7"/>
    <mergeCell ref="DI6:DX7"/>
    <mergeCell ref="DY6:EN7"/>
    <mergeCell ref="A6:P7"/>
    <mergeCell ref="Q6:AF7"/>
    <mergeCell ref="AG6:AV7"/>
    <mergeCell ref="J1:O1"/>
    <mergeCell ref="J2:O2"/>
    <mergeCell ref="J3:O3"/>
    <mergeCell ref="E5:R5"/>
    <mergeCell ref="A78:K78"/>
    <mergeCell ref="J4:O4"/>
    <mergeCell ref="E60:F60"/>
    <mergeCell ref="E66:F66"/>
    <mergeCell ref="E76:F76"/>
    <mergeCell ref="E37:F37"/>
    <mergeCell ref="E55:F55"/>
    <mergeCell ref="E35:F35"/>
    <mergeCell ref="E56:F56"/>
    <mergeCell ref="E57:F57"/>
    <mergeCell ref="E59:F59"/>
    <mergeCell ref="E36:F36"/>
    <mergeCell ref="E28:F28"/>
    <mergeCell ref="E29:F29"/>
    <mergeCell ref="E30:F30"/>
    <mergeCell ref="E31:F31"/>
    <mergeCell ref="E24:F24"/>
    <mergeCell ref="E25:F25"/>
    <mergeCell ref="E26:F26"/>
    <mergeCell ref="E33:F33"/>
    <mergeCell ref="E34:F34"/>
    <mergeCell ref="E32:F32"/>
    <mergeCell ref="E27:F27"/>
    <mergeCell ref="E18:F18"/>
    <mergeCell ref="E19:F19"/>
    <mergeCell ref="E20:F20"/>
    <mergeCell ref="E21:F21"/>
    <mergeCell ref="E22:F22"/>
    <mergeCell ref="E23:F23"/>
    <mergeCell ref="E11:F11"/>
    <mergeCell ref="E12:F12"/>
    <mergeCell ref="E15:F15"/>
    <mergeCell ref="E16:F16"/>
    <mergeCell ref="E17:F17"/>
    <mergeCell ref="B8:I8"/>
    <mergeCell ref="B9:I9"/>
    <mergeCell ref="E10:F10"/>
    <mergeCell ref="E13:F13"/>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48" t="s">
        <v>112</v>
      </c>
      <c r="B1" s="248"/>
      <c r="C1" s="248"/>
      <c r="D1" s="248"/>
      <c r="E1" s="248"/>
      <c r="F1" s="248"/>
      <c r="G1" s="248"/>
      <c r="H1" s="248"/>
      <c r="I1" s="248"/>
      <c r="J1" s="248"/>
      <c r="K1" s="248"/>
    </row>
    <row r="2" spans="1:11" ht="18">
      <c r="A2" s="249" t="s">
        <v>113</v>
      </c>
      <c r="B2" s="249"/>
      <c r="C2" s="249"/>
      <c r="D2" s="249"/>
      <c r="E2" s="249"/>
      <c r="F2" s="249"/>
      <c r="G2" s="249"/>
      <c r="H2" s="249"/>
      <c r="I2" s="249"/>
      <c r="J2" s="249"/>
      <c r="K2" s="249"/>
    </row>
    <row r="3" spans="1:11" ht="12.75">
      <c r="A3" s="168"/>
      <c r="B3" s="168"/>
      <c r="C3" s="168"/>
      <c r="D3" s="168"/>
      <c r="E3" s="168"/>
      <c r="F3" s="168"/>
      <c r="G3" s="168"/>
      <c r="H3" s="168"/>
      <c r="I3" s="168"/>
      <c r="J3" s="168"/>
      <c r="K3" s="168"/>
    </row>
    <row r="4" spans="1:11" ht="12.75" customHeight="1">
      <c r="A4" s="240" t="s">
        <v>114</v>
      </c>
      <c r="B4" s="242" t="s">
        <v>115</v>
      </c>
      <c r="C4" s="243"/>
      <c r="D4" s="243"/>
      <c r="E4" s="243"/>
      <c r="F4" s="243"/>
      <c r="G4" s="243"/>
      <c r="H4" s="243"/>
      <c r="I4" s="244"/>
      <c r="J4" s="251" t="s">
        <v>224</v>
      </c>
      <c r="K4" s="251" t="s">
        <v>225</v>
      </c>
    </row>
    <row r="5" spans="1:11" ht="12.75" customHeight="1">
      <c r="A5" s="250"/>
      <c r="B5" s="240" t="s">
        <v>116</v>
      </c>
      <c r="C5" s="242" t="s">
        <v>117</v>
      </c>
      <c r="D5" s="243"/>
      <c r="E5" s="243"/>
      <c r="F5" s="243"/>
      <c r="G5" s="244"/>
      <c r="H5" s="240" t="s">
        <v>118</v>
      </c>
      <c r="I5" s="240" t="s">
        <v>119</v>
      </c>
      <c r="J5" s="252"/>
      <c r="K5" s="252"/>
    </row>
    <row r="6" spans="1:11" ht="25.5">
      <c r="A6" s="241"/>
      <c r="B6" s="241"/>
      <c r="C6" s="169" t="s">
        <v>120</v>
      </c>
      <c r="D6" s="169" t="s">
        <v>121</v>
      </c>
      <c r="E6" s="169" t="s">
        <v>122</v>
      </c>
      <c r="F6" s="169" t="s">
        <v>123</v>
      </c>
      <c r="G6" s="169" t="s">
        <v>124</v>
      </c>
      <c r="H6" s="241"/>
      <c r="I6" s="241"/>
      <c r="J6" s="253"/>
      <c r="K6" s="253"/>
    </row>
    <row r="7" spans="1:11" ht="22.5">
      <c r="A7" s="170" t="s">
        <v>176</v>
      </c>
      <c r="B7" s="171" t="s">
        <v>177</v>
      </c>
      <c r="C7" s="172" t="s">
        <v>0</v>
      </c>
      <c r="D7" s="172" t="s">
        <v>17</v>
      </c>
      <c r="E7" s="172" t="s">
        <v>6</v>
      </c>
      <c r="F7" s="172" t="s">
        <v>125</v>
      </c>
      <c r="G7" s="172" t="s">
        <v>6</v>
      </c>
      <c r="H7" s="172" t="s">
        <v>153</v>
      </c>
      <c r="I7" s="173" t="s">
        <v>21</v>
      </c>
      <c r="J7" s="174">
        <v>1801.42</v>
      </c>
      <c r="K7" s="174"/>
    </row>
    <row r="8" spans="1:11" ht="22.5">
      <c r="A8" s="170" t="s">
        <v>178</v>
      </c>
      <c r="B8" s="171" t="s">
        <v>177</v>
      </c>
      <c r="C8" s="172" t="s">
        <v>0</v>
      </c>
      <c r="D8" s="172" t="s">
        <v>17</v>
      </c>
      <c r="E8" s="172" t="s">
        <v>6</v>
      </c>
      <c r="F8" s="172" t="s">
        <v>129</v>
      </c>
      <c r="G8" s="172" t="s">
        <v>6</v>
      </c>
      <c r="H8" s="172" t="s">
        <v>153</v>
      </c>
      <c r="I8" s="173" t="s">
        <v>21</v>
      </c>
      <c r="J8" s="174">
        <v>11681.91</v>
      </c>
      <c r="K8" s="174"/>
    </row>
    <row r="9" spans="1:11" ht="22.5">
      <c r="A9" s="170" t="s">
        <v>154</v>
      </c>
      <c r="B9" s="171" t="s">
        <v>177</v>
      </c>
      <c r="C9" s="172" t="s">
        <v>0</v>
      </c>
      <c r="D9" s="172" t="s">
        <v>17</v>
      </c>
      <c r="E9" s="172" t="s">
        <v>6</v>
      </c>
      <c r="F9" s="172" t="s">
        <v>130</v>
      </c>
      <c r="G9" s="172" t="s">
        <v>6</v>
      </c>
      <c r="H9" s="172" t="s">
        <v>153</v>
      </c>
      <c r="I9" s="173" t="s">
        <v>21</v>
      </c>
      <c r="J9" s="174">
        <v>2573.31</v>
      </c>
      <c r="K9" s="174"/>
    </row>
    <row r="10" spans="1:11" ht="22.5">
      <c r="A10" s="170" t="s">
        <v>179</v>
      </c>
      <c r="B10" s="171" t="s">
        <v>177</v>
      </c>
      <c r="C10" s="172" t="s">
        <v>0</v>
      </c>
      <c r="D10" s="172" t="s">
        <v>17</v>
      </c>
      <c r="E10" s="172" t="s">
        <v>6</v>
      </c>
      <c r="F10" s="172" t="s">
        <v>155</v>
      </c>
      <c r="G10" s="172" t="s">
        <v>6</v>
      </c>
      <c r="H10" s="172" t="s">
        <v>153</v>
      </c>
      <c r="I10" s="173" t="s">
        <v>21</v>
      </c>
      <c r="J10" s="174">
        <v>5323.71</v>
      </c>
      <c r="K10" s="174"/>
    </row>
    <row r="11" spans="1:11" ht="12.75">
      <c r="A11" s="170" t="s">
        <v>131</v>
      </c>
      <c r="B11" s="171" t="s">
        <v>180</v>
      </c>
      <c r="C11" s="172" t="s">
        <v>0</v>
      </c>
      <c r="D11" s="172" t="s">
        <v>88</v>
      </c>
      <c r="E11" s="172" t="s">
        <v>10</v>
      </c>
      <c r="F11" s="172" t="s">
        <v>132</v>
      </c>
      <c r="G11" s="172" t="s">
        <v>6</v>
      </c>
      <c r="H11" s="172" t="s">
        <v>1</v>
      </c>
      <c r="I11" s="173" t="s">
        <v>8</v>
      </c>
      <c r="J11" s="174">
        <v>2432306.14</v>
      </c>
      <c r="K11" s="174"/>
    </row>
    <row r="12" spans="1:11" ht="12.75">
      <c r="A12" s="170" t="s">
        <v>133</v>
      </c>
      <c r="B12" s="171" t="s">
        <v>180</v>
      </c>
      <c r="C12" s="172" t="s">
        <v>0</v>
      </c>
      <c r="D12" s="172" t="s">
        <v>88</v>
      </c>
      <c r="E12" s="172" t="s">
        <v>10</v>
      </c>
      <c r="F12" s="172" t="s">
        <v>134</v>
      </c>
      <c r="G12" s="172" t="s">
        <v>6</v>
      </c>
      <c r="H12" s="172" t="s">
        <v>1</v>
      </c>
      <c r="I12" s="173" t="s">
        <v>8</v>
      </c>
      <c r="J12" s="174">
        <v>53409.14</v>
      </c>
      <c r="K12" s="174"/>
    </row>
    <row r="13" spans="1:11" ht="12.75">
      <c r="A13" s="170" t="s">
        <v>135</v>
      </c>
      <c r="B13" s="171" t="s">
        <v>180</v>
      </c>
      <c r="C13" s="172" t="s">
        <v>0</v>
      </c>
      <c r="D13" s="172" t="s">
        <v>88</v>
      </c>
      <c r="E13" s="172" t="s">
        <v>10</v>
      </c>
      <c r="F13" s="172" t="s">
        <v>136</v>
      </c>
      <c r="G13" s="172" t="s">
        <v>6</v>
      </c>
      <c r="H13" s="172" t="s">
        <v>1</v>
      </c>
      <c r="I13" s="173" t="s">
        <v>8</v>
      </c>
      <c r="J13" s="174">
        <v>4105740.98</v>
      </c>
      <c r="K13" s="174"/>
    </row>
    <row r="14" spans="1:11" ht="12.75">
      <c r="A14" s="170" t="s">
        <v>137</v>
      </c>
      <c r="B14" s="171" t="s">
        <v>180</v>
      </c>
      <c r="C14" s="172" t="s">
        <v>0</v>
      </c>
      <c r="D14" s="172" t="s">
        <v>88</v>
      </c>
      <c r="E14" s="172" t="s">
        <v>10</v>
      </c>
      <c r="F14" s="172" t="s">
        <v>138</v>
      </c>
      <c r="G14" s="172" t="s">
        <v>6</v>
      </c>
      <c r="H14" s="172" t="s">
        <v>1</v>
      </c>
      <c r="I14" s="173" t="s">
        <v>8</v>
      </c>
      <c r="J14" s="174">
        <v>-172273.34</v>
      </c>
      <c r="K14" s="174"/>
    </row>
    <row r="15" spans="1:11" ht="45">
      <c r="A15" s="170" t="s">
        <v>164</v>
      </c>
      <c r="B15" s="171" t="s">
        <v>181</v>
      </c>
      <c r="C15" s="172" t="s">
        <v>0</v>
      </c>
      <c r="D15" s="172" t="s">
        <v>22</v>
      </c>
      <c r="E15" s="172" t="s">
        <v>165</v>
      </c>
      <c r="F15" s="172" t="s">
        <v>2</v>
      </c>
      <c r="G15" s="172" t="s">
        <v>6</v>
      </c>
      <c r="H15" s="172" t="s">
        <v>153</v>
      </c>
      <c r="I15" s="173" t="s">
        <v>163</v>
      </c>
      <c r="J15" s="174">
        <v>15000</v>
      </c>
      <c r="K15" s="174"/>
    </row>
    <row r="16" spans="1:11" ht="45">
      <c r="A16" s="170" t="s">
        <v>182</v>
      </c>
      <c r="B16" s="171" t="s">
        <v>183</v>
      </c>
      <c r="C16" s="172" t="s">
        <v>0</v>
      </c>
      <c r="D16" s="172" t="s">
        <v>6</v>
      </c>
      <c r="E16" s="172" t="s">
        <v>10</v>
      </c>
      <c r="F16" s="172" t="s">
        <v>125</v>
      </c>
      <c r="G16" s="172" t="s">
        <v>6</v>
      </c>
      <c r="H16" s="172" t="s">
        <v>126</v>
      </c>
      <c r="I16" s="173" t="s">
        <v>8</v>
      </c>
      <c r="J16" s="174">
        <v>22619586.95</v>
      </c>
      <c r="K16" s="174"/>
    </row>
    <row r="17" spans="1:11" ht="45">
      <c r="A17" s="170" t="s">
        <v>184</v>
      </c>
      <c r="B17" s="171" t="s">
        <v>183</v>
      </c>
      <c r="C17" s="172" t="s">
        <v>0</v>
      </c>
      <c r="D17" s="172" t="s">
        <v>6</v>
      </c>
      <c r="E17" s="172" t="s">
        <v>10</v>
      </c>
      <c r="F17" s="172" t="s">
        <v>125</v>
      </c>
      <c r="G17" s="172" t="s">
        <v>6</v>
      </c>
      <c r="H17" s="172" t="s">
        <v>127</v>
      </c>
      <c r="I17" s="173" t="s">
        <v>8</v>
      </c>
      <c r="J17" s="174">
        <v>150749.17</v>
      </c>
      <c r="K17" s="174"/>
    </row>
    <row r="18" spans="1:11" ht="45">
      <c r="A18" s="170" t="s">
        <v>185</v>
      </c>
      <c r="B18" s="171" t="s">
        <v>183</v>
      </c>
      <c r="C18" s="172" t="s">
        <v>0</v>
      </c>
      <c r="D18" s="172" t="s">
        <v>6</v>
      </c>
      <c r="E18" s="172" t="s">
        <v>10</v>
      </c>
      <c r="F18" s="172" t="s">
        <v>125</v>
      </c>
      <c r="G18" s="172" t="s">
        <v>6</v>
      </c>
      <c r="H18" s="172" t="s">
        <v>128</v>
      </c>
      <c r="I18" s="173" t="s">
        <v>8</v>
      </c>
      <c r="J18" s="174">
        <v>165860</v>
      </c>
      <c r="K18" s="174"/>
    </row>
    <row r="19" spans="1:11" ht="56.25">
      <c r="A19" s="170" t="s">
        <v>186</v>
      </c>
      <c r="B19" s="171" t="s">
        <v>183</v>
      </c>
      <c r="C19" s="172" t="s">
        <v>0</v>
      </c>
      <c r="D19" s="172" t="s">
        <v>6</v>
      </c>
      <c r="E19" s="172" t="s">
        <v>10</v>
      </c>
      <c r="F19" s="172" t="s">
        <v>129</v>
      </c>
      <c r="G19" s="172" t="s">
        <v>6</v>
      </c>
      <c r="H19" s="172" t="s">
        <v>126</v>
      </c>
      <c r="I19" s="173" t="s">
        <v>8</v>
      </c>
      <c r="J19" s="174">
        <v>200</v>
      </c>
      <c r="K19" s="174"/>
    </row>
    <row r="20" spans="1:11" ht="45">
      <c r="A20" s="170" t="s">
        <v>187</v>
      </c>
      <c r="B20" s="171" t="s">
        <v>183</v>
      </c>
      <c r="C20" s="172" t="s">
        <v>0</v>
      </c>
      <c r="D20" s="172" t="s">
        <v>6</v>
      </c>
      <c r="E20" s="172" t="s">
        <v>10</v>
      </c>
      <c r="F20" s="172" t="s">
        <v>129</v>
      </c>
      <c r="G20" s="172" t="s">
        <v>6</v>
      </c>
      <c r="H20" s="172" t="s">
        <v>127</v>
      </c>
      <c r="I20" s="173" t="s">
        <v>8</v>
      </c>
      <c r="J20" s="174">
        <v>242.81</v>
      </c>
      <c r="K20" s="174"/>
    </row>
    <row r="21" spans="1:11" ht="22.5">
      <c r="A21" s="170" t="s">
        <v>188</v>
      </c>
      <c r="B21" s="171" t="s">
        <v>183</v>
      </c>
      <c r="C21" s="172" t="s">
        <v>0</v>
      </c>
      <c r="D21" s="172" t="s">
        <v>6</v>
      </c>
      <c r="E21" s="172" t="s">
        <v>10</v>
      </c>
      <c r="F21" s="172" t="s">
        <v>130</v>
      </c>
      <c r="G21" s="172" t="s">
        <v>6</v>
      </c>
      <c r="H21" s="172" t="s">
        <v>126</v>
      </c>
      <c r="I21" s="173" t="s">
        <v>8</v>
      </c>
      <c r="J21" s="174">
        <v>35062</v>
      </c>
      <c r="K21" s="174"/>
    </row>
    <row r="22" spans="1:11" ht="33.75">
      <c r="A22" s="170" t="s">
        <v>189</v>
      </c>
      <c r="B22" s="171" t="s">
        <v>183</v>
      </c>
      <c r="C22" s="172" t="s">
        <v>0</v>
      </c>
      <c r="D22" s="172" t="s">
        <v>6</v>
      </c>
      <c r="E22" s="172" t="s">
        <v>10</v>
      </c>
      <c r="F22" s="172" t="s">
        <v>130</v>
      </c>
      <c r="G22" s="172" t="s">
        <v>6</v>
      </c>
      <c r="H22" s="172" t="s">
        <v>127</v>
      </c>
      <c r="I22" s="173" t="s">
        <v>8</v>
      </c>
      <c r="J22" s="174">
        <v>436.17</v>
      </c>
      <c r="K22" s="174"/>
    </row>
    <row r="23" spans="1:11" ht="33.75">
      <c r="A23" s="170" t="s">
        <v>190</v>
      </c>
      <c r="B23" s="171" t="s">
        <v>183</v>
      </c>
      <c r="C23" s="172" t="s">
        <v>0</v>
      </c>
      <c r="D23" s="172" t="s">
        <v>6</v>
      </c>
      <c r="E23" s="172" t="s">
        <v>10</v>
      </c>
      <c r="F23" s="172" t="s">
        <v>130</v>
      </c>
      <c r="G23" s="172" t="s">
        <v>6</v>
      </c>
      <c r="H23" s="172" t="s">
        <v>128</v>
      </c>
      <c r="I23" s="173" t="s">
        <v>8</v>
      </c>
      <c r="J23" s="174">
        <v>13102</v>
      </c>
      <c r="K23" s="174"/>
    </row>
    <row r="24" spans="1:11" ht="67.5">
      <c r="A24" s="170" t="s">
        <v>226</v>
      </c>
      <c r="B24" s="171" t="s">
        <v>183</v>
      </c>
      <c r="C24" s="172" t="s">
        <v>0</v>
      </c>
      <c r="D24" s="172" t="s">
        <v>6</v>
      </c>
      <c r="E24" s="172" t="s">
        <v>10</v>
      </c>
      <c r="F24" s="172" t="s">
        <v>155</v>
      </c>
      <c r="G24" s="172" t="s">
        <v>6</v>
      </c>
      <c r="H24" s="172" t="s">
        <v>126</v>
      </c>
      <c r="I24" s="173" t="s">
        <v>8</v>
      </c>
      <c r="J24" s="174">
        <v>516.8</v>
      </c>
      <c r="K24" s="174"/>
    </row>
    <row r="25" spans="1:11" ht="12.75">
      <c r="A25" s="170" t="s">
        <v>191</v>
      </c>
      <c r="B25" s="171" t="s">
        <v>183</v>
      </c>
      <c r="C25" s="172" t="s">
        <v>0</v>
      </c>
      <c r="D25" s="172" t="s">
        <v>9</v>
      </c>
      <c r="E25" s="172" t="s">
        <v>10</v>
      </c>
      <c r="F25" s="172" t="s">
        <v>125</v>
      </c>
      <c r="G25" s="172" t="s">
        <v>10</v>
      </c>
      <c r="H25" s="172" t="s">
        <v>126</v>
      </c>
      <c r="I25" s="173" t="s">
        <v>8</v>
      </c>
      <c r="J25" s="174">
        <v>940514</v>
      </c>
      <c r="K25" s="174"/>
    </row>
    <row r="26" spans="1:11" ht="12.75">
      <c r="A26" s="170" t="s">
        <v>192</v>
      </c>
      <c r="B26" s="171" t="s">
        <v>183</v>
      </c>
      <c r="C26" s="172" t="s">
        <v>0</v>
      </c>
      <c r="D26" s="172" t="s">
        <v>9</v>
      </c>
      <c r="E26" s="172" t="s">
        <v>10</v>
      </c>
      <c r="F26" s="172" t="s">
        <v>125</v>
      </c>
      <c r="G26" s="172" t="s">
        <v>10</v>
      </c>
      <c r="H26" s="172" t="s">
        <v>127</v>
      </c>
      <c r="I26" s="173" t="s">
        <v>8</v>
      </c>
      <c r="J26" s="174">
        <v>1071.51</v>
      </c>
      <c r="K26" s="174"/>
    </row>
    <row r="27" spans="1:11" ht="12.75">
      <c r="A27" s="170" t="s">
        <v>139</v>
      </c>
      <c r="B27" s="171" t="s">
        <v>183</v>
      </c>
      <c r="C27" s="172" t="s">
        <v>0</v>
      </c>
      <c r="D27" s="172" t="s">
        <v>9</v>
      </c>
      <c r="E27" s="172" t="s">
        <v>10</v>
      </c>
      <c r="F27" s="172" t="s">
        <v>125</v>
      </c>
      <c r="G27" s="172" t="s">
        <v>10</v>
      </c>
      <c r="H27" s="172" t="s">
        <v>128</v>
      </c>
      <c r="I27" s="173" t="s">
        <v>8</v>
      </c>
      <c r="J27" s="174">
        <v>6975.61</v>
      </c>
      <c r="K27" s="174"/>
    </row>
    <row r="28" spans="1:11" ht="33.75">
      <c r="A28" s="170" t="s">
        <v>193</v>
      </c>
      <c r="B28" s="171" t="s">
        <v>183</v>
      </c>
      <c r="C28" s="172" t="s">
        <v>0</v>
      </c>
      <c r="D28" s="172" t="s">
        <v>9</v>
      </c>
      <c r="E28" s="172" t="s">
        <v>10</v>
      </c>
      <c r="F28" s="172" t="s">
        <v>129</v>
      </c>
      <c r="G28" s="172" t="s">
        <v>10</v>
      </c>
      <c r="H28" s="172" t="s">
        <v>127</v>
      </c>
      <c r="I28" s="173" t="s">
        <v>8</v>
      </c>
      <c r="J28" s="174">
        <v>5.25</v>
      </c>
      <c r="K28" s="174"/>
    </row>
    <row r="29" spans="1:11" ht="12.75">
      <c r="A29" s="170" t="s">
        <v>35</v>
      </c>
      <c r="B29" s="171" t="s">
        <v>183</v>
      </c>
      <c r="C29" s="172" t="s">
        <v>0</v>
      </c>
      <c r="D29" s="172" t="s">
        <v>9</v>
      </c>
      <c r="E29" s="172" t="s">
        <v>88</v>
      </c>
      <c r="F29" s="172" t="s">
        <v>125</v>
      </c>
      <c r="G29" s="172" t="s">
        <v>6</v>
      </c>
      <c r="H29" s="172" t="s">
        <v>126</v>
      </c>
      <c r="I29" s="173" t="s">
        <v>8</v>
      </c>
      <c r="J29" s="174">
        <v>31047</v>
      </c>
      <c r="K29" s="174"/>
    </row>
    <row r="30" spans="1:11" ht="12.75">
      <c r="A30" s="170" t="s">
        <v>194</v>
      </c>
      <c r="B30" s="171" t="s">
        <v>183</v>
      </c>
      <c r="C30" s="172" t="s">
        <v>0</v>
      </c>
      <c r="D30" s="172" t="s">
        <v>9</v>
      </c>
      <c r="E30" s="172" t="s">
        <v>88</v>
      </c>
      <c r="F30" s="172" t="s">
        <v>125</v>
      </c>
      <c r="G30" s="172" t="s">
        <v>6</v>
      </c>
      <c r="H30" s="172" t="s">
        <v>127</v>
      </c>
      <c r="I30" s="173" t="s">
        <v>8</v>
      </c>
      <c r="J30" s="174">
        <v>23.72</v>
      </c>
      <c r="K30" s="174"/>
    </row>
    <row r="31" spans="1:11" ht="33.75">
      <c r="A31" s="170" t="s">
        <v>195</v>
      </c>
      <c r="B31" s="171" t="s">
        <v>183</v>
      </c>
      <c r="C31" s="172" t="s">
        <v>0</v>
      </c>
      <c r="D31" s="172" t="s">
        <v>12</v>
      </c>
      <c r="E31" s="172" t="s">
        <v>6</v>
      </c>
      <c r="F31" s="172" t="s">
        <v>129</v>
      </c>
      <c r="G31" s="172" t="s">
        <v>14</v>
      </c>
      <c r="H31" s="172" t="s">
        <v>126</v>
      </c>
      <c r="I31" s="173" t="s">
        <v>8</v>
      </c>
      <c r="J31" s="174">
        <v>386818.45</v>
      </c>
      <c r="K31" s="174"/>
    </row>
    <row r="32" spans="1:11" ht="33.75">
      <c r="A32" s="170" t="s">
        <v>195</v>
      </c>
      <c r="B32" s="171" t="s">
        <v>183</v>
      </c>
      <c r="C32" s="172" t="s">
        <v>0</v>
      </c>
      <c r="D32" s="172" t="s">
        <v>12</v>
      </c>
      <c r="E32" s="172" t="s">
        <v>6</v>
      </c>
      <c r="F32" s="172" t="s">
        <v>129</v>
      </c>
      <c r="G32" s="172" t="s">
        <v>14</v>
      </c>
      <c r="H32" s="172" t="s">
        <v>127</v>
      </c>
      <c r="I32" s="173" t="s">
        <v>8</v>
      </c>
      <c r="J32" s="174">
        <v>5093.73</v>
      </c>
      <c r="K32" s="174"/>
    </row>
    <row r="33" spans="1:11" ht="12.75">
      <c r="A33" s="170" t="s">
        <v>196</v>
      </c>
      <c r="B33" s="171" t="s">
        <v>183</v>
      </c>
      <c r="C33" s="172" t="s">
        <v>0</v>
      </c>
      <c r="D33" s="172" t="s">
        <v>12</v>
      </c>
      <c r="E33" s="172" t="s">
        <v>6</v>
      </c>
      <c r="F33" s="172" t="s">
        <v>129</v>
      </c>
      <c r="G33" s="172" t="s">
        <v>14</v>
      </c>
      <c r="H33" s="172" t="s">
        <v>140</v>
      </c>
      <c r="I33" s="173" t="s">
        <v>8</v>
      </c>
      <c r="J33" s="174"/>
      <c r="K33" s="174"/>
    </row>
    <row r="34" spans="1:11" ht="56.25">
      <c r="A34" s="170" t="s">
        <v>197</v>
      </c>
      <c r="B34" s="171" t="s">
        <v>183</v>
      </c>
      <c r="C34" s="172" t="s">
        <v>0</v>
      </c>
      <c r="D34" s="172" t="s">
        <v>12</v>
      </c>
      <c r="E34" s="172" t="s">
        <v>12</v>
      </c>
      <c r="F34" s="172" t="s">
        <v>141</v>
      </c>
      <c r="G34" s="172" t="s">
        <v>14</v>
      </c>
      <c r="H34" s="172" t="s">
        <v>126</v>
      </c>
      <c r="I34" s="173" t="s">
        <v>8</v>
      </c>
      <c r="J34" s="174">
        <v>179853.33</v>
      </c>
      <c r="K34" s="174"/>
    </row>
    <row r="35" spans="1:11" ht="56.25">
      <c r="A35" s="170" t="s">
        <v>198</v>
      </c>
      <c r="B35" s="171" t="s">
        <v>183</v>
      </c>
      <c r="C35" s="172" t="s">
        <v>0</v>
      </c>
      <c r="D35" s="172" t="s">
        <v>12</v>
      </c>
      <c r="E35" s="172" t="s">
        <v>12</v>
      </c>
      <c r="F35" s="172" t="s">
        <v>141</v>
      </c>
      <c r="G35" s="172" t="s">
        <v>14</v>
      </c>
      <c r="H35" s="172" t="s">
        <v>127</v>
      </c>
      <c r="I35" s="173" t="s">
        <v>8</v>
      </c>
      <c r="J35" s="174">
        <v>2642.88</v>
      </c>
      <c r="K35" s="174"/>
    </row>
    <row r="36" spans="1:11" ht="12.75">
      <c r="A36" s="170" t="s">
        <v>199</v>
      </c>
      <c r="B36" s="171" t="s">
        <v>183</v>
      </c>
      <c r="C36" s="172" t="s">
        <v>0</v>
      </c>
      <c r="D36" s="172" t="s">
        <v>12</v>
      </c>
      <c r="E36" s="172" t="s">
        <v>12</v>
      </c>
      <c r="F36" s="172" t="s">
        <v>141</v>
      </c>
      <c r="G36" s="172" t="s">
        <v>14</v>
      </c>
      <c r="H36" s="172" t="s">
        <v>128</v>
      </c>
      <c r="I36" s="173" t="s">
        <v>8</v>
      </c>
      <c r="J36" s="174">
        <v>1000</v>
      </c>
      <c r="K36" s="174"/>
    </row>
    <row r="37" spans="1:11" ht="56.25">
      <c r="A37" s="170" t="s">
        <v>200</v>
      </c>
      <c r="B37" s="171" t="s">
        <v>183</v>
      </c>
      <c r="C37" s="172" t="s">
        <v>0</v>
      </c>
      <c r="D37" s="172" t="s">
        <v>12</v>
      </c>
      <c r="E37" s="172" t="s">
        <v>12</v>
      </c>
      <c r="F37" s="172" t="s">
        <v>142</v>
      </c>
      <c r="G37" s="172" t="s">
        <v>14</v>
      </c>
      <c r="H37" s="172" t="s">
        <v>126</v>
      </c>
      <c r="I37" s="173" t="s">
        <v>8</v>
      </c>
      <c r="J37" s="174">
        <v>514630.85</v>
      </c>
      <c r="K37" s="174"/>
    </row>
    <row r="38" spans="1:11" ht="22.5">
      <c r="A38" s="170" t="s">
        <v>201</v>
      </c>
      <c r="B38" s="171" t="s">
        <v>183</v>
      </c>
      <c r="C38" s="172" t="s">
        <v>0</v>
      </c>
      <c r="D38" s="172" t="s">
        <v>12</v>
      </c>
      <c r="E38" s="172" t="s">
        <v>12</v>
      </c>
      <c r="F38" s="172" t="s">
        <v>142</v>
      </c>
      <c r="G38" s="172" t="s">
        <v>14</v>
      </c>
      <c r="H38" s="172" t="s">
        <v>127</v>
      </c>
      <c r="I38" s="173" t="s">
        <v>8</v>
      </c>
      <c r="J38" s="174">
        <v>15532.87</v>
      </c>
      <c r="K38" s="174"/>
    </row>
    <row r="39" spans="1:11" ht="12.75">
      <c r="A39" s="170" t="s">
        <v>202</v>
      </c>
      <c r="B39" s="171" t="s">
        <v>183</v>
      </c>
      <c r="C39" s="172" t="s">
        <v>0</v>
      </c>
      <c r="D39" s="172" t="s">
        <v>12</v>
      </c>
      <c r="E39" s="172" t="s">
        <v>12</v>
      </c>
      <c r="F39" s="172" t="s">
        <v>142</v>
      </c>
      <c r="G39" s="172" t="s">
        <v>14</v>
      </c>
      <c r="H39" s="172" t="s">
        <v>128</v>
      </c>
      <c r="I39" s="173" t="s">
        <v>8</v>
      </c>
      <c r="J39" s="174">
        <v>2497.9</v>
      </c>
      <c r="K39" s="174"/>
    </row>
    <row r="40" spans="1:11" ht="22.5">
      <c r="A40" s="170" t="s">
        <v>203</v>
      </c>
      <c r="B40" s="171" t="s">
        <v>183</v>
      </c>
      <c r="C40" s="172" t="s">
        <v>0</v>
      </c>
      <c r="D40" s="172" t="s">
        <v>12</v>
      </c>
      <c r="E40" s="172" t="s">
        <v>12</v>
      </c>
      <c r="F40" s="172" t="s">
        <v>142</v>
      </c>
      <c r="G40" s="172" t="s">
        <v>14</v>
      </c>
      <c r="H40" s="172" t="s">
        <v>140</v>
      </c>
      <c r="I40" s="173" t="s">
        <v>8</v>
      </c>
      <c r="J40" s="174"/>
      <c r="K40" s="174"/>
    </row>
    <row r="41" spans="1:11" ht="56.25">
      <c r="A41" s="170" t="s">
        <v>204</v>
      </c>
      <c r="B41" s="171" t="s">
        <v>183</v>
      </c>
      <c r="C41" s="172" t="s">
        <v>0</v>
      </c>
      <c r="D41" s="172" t="s">
        <v>54</v>
      </c>
      <c r="E41" s="172" t="s">
        <v>88</v>
      </c>
      <c r="F41" s="172" t="s">
        <v>125</v>
      </c>
      <c r="G41" s="172" t="s">
        <v>6</v>
      </c>
      <c r="H41" s="172" t="s">
        <v>126</v>
      </c>
      <c r="I41" s="173" t="s">
        <v>8</v>
      </c>
      <c r="J41" s="174">
        <v>106480.95</v>
      </c>
      <c r="K41" s="174"/>
    </row>
    <row r="42" spans="1:11" ht="22.5">
      <c r="A42" s="170" t="s">
        <v>227</v>
      </c>
      <c r="B42" s="171" t="s">
        <v>183</v>
      </c>
      <c r="C42" s="172" t="s">
        <v>0</v>
      </c>
      <c r="D42" s="172" t="s">
        <v>151</v>
      </c>
      <c r="E42" s="172" t="s">
        <v>14</v>
      </c>
      <c r="F42" s="172" t="s">
        <v>228</v>
      </c>
      <c r="G42" s="172" t="s">
        <v>14</v>
      </c>
      <c r="H42" s="172" t="s">
        <v>127</v>
      </c>
      <c r="I42" s="173" t="s">
        <v>8</v>
      </c>
      <c r="J42" s="174">
        <v>294.66</v>
      </c>
      <c r="K42" s="174"/>
    </row>
    <row r="43" spans="1:11" ht="12.75">
      <c r="A43" s="170" t="s">
        <v>205</v>
      </c>
      <c r="B43" s="171" t="s">
        <v>206</v>
      </c>
      <c r="C43" s="172" t="s">
        <v>0</v>
      </c>
      <c r="D43" s="172" t="s">
        <v>22</v>
      </c>
      <c r="E43" s="172" t="s">
        <v>167</v>
      </c>
      <c r="F43" s="172" t="s">
        <v>155</v>
      </c>
      <c r="G43" s="172" t="s">
        <v>14</v>
      </c>
      <c r="H43" s="172" t="s">
        <v>153</v>
      </c>
      <c r="I43" s="173" t="s">
        <v>163</v>
      </c>
      <c r="J43" s="174"/>
      <c r="K43" s="174"/>
    </row>
    <row r="44" spans="1:11" ht="22.5">
      <c r="A44" s="170" t="s">
        <v>160</v>
      </c>
      <c r="B44" s="171" t="s">
        <v>207</v>
      </c>
      <c r="C44" s="172" t="s">
        <v>0</v>
      </c>
      <c r="D44" s="172" t="s">
        <v>22</v>
      </c>
      <c r="E44" s="172" t="s">
        <v>161</v>
      </c>
      <c r="F44" s="172" t="s">
        <v>162</v>
      </c>
      <c r="G44" s="172" t="s">
        <v>6</v>
      </c>
      <c r="H44" s="172" t="s">
        <v>153</v>
      </c>
      <c r="I44" s="173" t="s">
        <v>163</v>
      </c>
      <c r="J44" s="174">
        <v>42500</v>
      </c>
      <c r="K44" s="174"/>
    </row>
    <row r="45" spans="1:11" ht="56.25">
      <c r="A45" s="170" t="s">
        <v>208</v>
      </c>
      <c r="B45" s="171" t="s">
        <v>209</v>
      </c>
      <c r="C45" s="172" t="s">
        <v>0</v>
      </c>
      <c r="D45" s="172" t="s">
        <v>16</v>
      </c>
      <c r="E45" s="172" t="s">
        <v>9</v>
      </c>
      <c r="F45" s="172" t="s">
        <v>141</v>
      </c>
      <c r="G45" s="172" t="s">
        <v>14</v>
      </c>
      <c r="H45" s="172" t="s">
        <v>143</v>
      </c>
      <c r="I45" s="173" t="s">
        <v>21</v>
      </c>
      <c r="J45" s="174">
        <v>612327.64</v>
      </c>
      <c r="K45" s="174"/>
    </row>
    <row r="46" spans="1:11" ht="33.75">
      <c r="A46" s="170" t="s">
        <v>144</v>
      </c>
      <c r="B46" s="171" t="s">
        <v>209</v>
      </c>
      <c r="C46" s="172" t="s">
        <v>0</v>
      </c>
      <c r="D46" s="172" t="s">
        <v>16</v>
      </c>
      <c r="E46" s="172" t="s">
        <v>9</v>
      </c>
      <c r="F46" s="172" t="s">
        <v>145</v>
      </c>
      <c r="G46" s="172" t="s">
        <v>14</v>
      </c>
      <c r="H46" s="172" t="s">
        <v>146</v>
      </c>
      <c r="I46" s="173" t="s">
        <v>21</v>
      </c>
      <c r="J46" s="174">
        <v>826823.95</v>
      </c>
      <c r="K46" s="174"/>
    </row>
    <row r="47" spans="1:11" ht="12.75">
      <c r="A47" s="170" t="s">
        <v>147</v>
      </c>
      <c r="B47" s="171" t="s">
        <v>209</v>
      </c>
      <c r="C47" s="172" t="s">
        <v>0</v>
      </c>
      <c r="D47" s="172" t="s">
        <v>16</v>
      </c>
      <c r="E47" s="172" t="s">
        <v>9</v>
      </c>
      <c r="F47" s="172" t="s">
        <v>145</v>
      </c>
      <c r="G47" s="172" t="s">
        <v>14</v>
      </c>
      <c r="H47" s="172" t="s">
        <v>148</v>
      </c>
      <c r="I47" s="173" t="s">
        <v>21</v>
      </c>
      <c r="J47" s="174">
        <v>4242</v>
      </c>
      <c r="K47" s="174"/>
    </row>
    <row r="48" spans="1:11" ht="22.5">
      <c r="A48" s="170" t="s">
        <v>149</v>
      </c>
      <c r="B48" s="171" t="s">
        <v>209</v>
      </c>
      <c r="C48" s="172" t="s">
        <v>0</v>
      </c>
      <c r="D48" s="172" t="s">
        <v>16</v>
      </c>
      <c r="E48" s="172" t="s">
        <v>9</v>
      </c>
      <c r="F48" s="172" t="s">
        <v>145</v>
      </c>
      <c r="G48" s="172" t="s">
        <v>14</v>
      </c>
      <c r="H48" s="172" t="s">
        <v>150</v>
      </c>
      <c r="I48" s="173" t="s">
        <v>21</v>
      </c>
      <c r="J48" s="174">
        <v>8400.8</v>
      </c>
      <c r="K48" s="174"/>
    </row>
    <row r="49" spans="1:11" ht="56.25">
      <c r="A49" s="170" t="s">
        <v>210</v>
      </c>
      <c r="B49" s="171" t="s">
        <v>209</v>
      </c>
      <c r="C49" s="172" t="s">
        <v>0</v>
      </c>
      <c r="D49" s="172" t="s">
        <v>16</v>
      </c>
      <c r="E49" s="172" t="s">
        <v>151</v>
      </c>
      <c r="F49" s="172" t="s">
        <v>152</v>
      </c>
      <c r="G49" s="172" t="s">
        <v>14</v>
      </c>
      <c r="H49" s="172" t="s">
        <v>1</v>
      </c>
      <c r="I49" s="173" t="s">
        <v>21</v>
      </c>
      <c r="J49" s="174"/>
      <c r="K49" s="174"/>
    </row>
    <row r="50" spans="1:11" ht="22.5">
      <c r="A50" s="170" t="s">
        <v>211</v>
      </c>
      <c r="B50" s="171" t="s">
        <v>209</v>
      </c>
      <c r="C50" s="172" t="s">
        <v>0</v>
      </c>
      <c r="D50" s="172" t="s">
        <v>18</v>
      </c>
      <c r="E50" s="172" t="s">
        <v>6</v>
      </c>
      <c r="F50" s="172" t="s">
        <v>156</v>
      </c>
      <c r="G50" s="172" t="s">
        <v>14</v>
      </c>
      <c r="H50" s="172" t="s">
        <v>143</v>
      </c>
      <c r="I50" s="173" t="s">
        <v>23</v>
      </c>
      <c r="J50" s="174">
        <v>1932075.81</v>
      </c>
      <c r="K50" s="174"/>
    </row>
    <row r="51" spans="1:11" ht="33.75">
      <c r="A51" s="170" t="s">
        <v>212</v>
      </c>
      <c r="B51" s="171" t="s">
        <v>209</v>
      </c>
      <c r="C51" s="172" t="s">
        <v>0</v>
      </c>
      <c r="D51" s="172" t="s">
        <v>18</v>
      </c>
      <c r="E51" s="172" t="s">
        <v>6</v>
      </c>
      <c r="F51" s="172" t="s">
        <v>156</v>
      </c>
      <c r="G51" s="172" t="s">
        <v>14</v>
      </c>
      <c r="H51" s="172" t="s">
        <v>146</v>
      </c>
      <c r="I51" s="173" t="s">
        <v>23</v>
      </c>
      <c r="J51" s="174">
        <v>433196.32</v>
      </c>
      <c r="K51" s="174"/>
    </row>
    <row r="52" spans="1:11" ht="12.75">
      <c r="A52" s="170" t="s">
        <v>213</v>
      </c>
      <c r="B52" s="171" t="s">
        <v>209</v>
      </c>
      <c r="C52" s="172" t="s">
        <v>0</v>
      </c>
      <c r="D52" s="172" t="s">
        <v>18</v>
      </c>
      <c r="E52" s="172" t="s">
        <v>6</v>
      </c>
      <c r="F52" s="172" t="s">
        <v>156</v>
      </c>
      <c r="G52" s="172" t="s">
        <v>14</v>
      </c>
      <c r="H52" s="172" t="s">
        <v>148</v>
      </c>
      <c r="I52" s="173" t="s">
        <v>23</v>
      </c>
      <c r="J52" s="174">
        <v>189655.93</v>
      </c>
      <c r="K52" s="174"/>
    </row>
    <row r="53" spans="1:11" ht="33.75">
      <c r="A53" s="170" t="s">
        <v>157</v>
      </c>
      <c r="B53" s="171" t="s">
        <v>209</v>
      </c>
      <c r="C53" s="172" t="s">
        <v>0</v>
      </c>
      <c r="D53" s="172" t="s">
        <v>18</v>
      </c>
      <c r="E53" s="172" t="s">
        <v>10</v>
      </c>
      <c r="F53" s="172" t="s">
        <v>156</v>
      </c>
      <c r="G53" s="172" t="s">
        <v>14</v>
      </c>
      <c r="H53" s="172" t="s">
        <v>143</v>
      </c>
      <c r="I53" s="173" t="s">
        <v>23</v>
      </c>
      <c r="J53" s="174">
        <v>0.01</v>
      </c>
      <c r="K53" s="174"/>
    </row>
    <row r="54" spans="1:11" ht="33.75">
      <c r="A54" s="170" t="s">
        <v>214</v>
      </c>
      <c r="B54" s="171" t="s">
        <v>209</v>
      </c>
      <c r="C54" s="172" t="s">
        <v>0</v>
      </c>
      <c r="D54" s="172" t="s">
        <v>19</v>
      </c>
      <c r="E54" s="172" t="s">
        <v>6</v>
      </c>
      <c r="F54" s="172" t="s">
        <v>155</v>
      </c>
      <c r="G54" s="172" t="s">
        <v>14</v>
      </c>
      <c r="H54" s="172" t="s">
        <v>1</v>
      </c>
      <c r="I54" s="173" t="s">
        <v>158</v>
      </c>
      <c r="J54" s="174">
        <v>451583.15</v>
      </c>
      <c r="K54" s="174"/>
    </row>
    <row r="55" spans="1:11" ht="12.75">
      <c r="A55" s="170" t="s">
        <v>215</v>
      </c>
      <c r="B55" s="171" t="s">
        <v>209</v>
      </c>
      <c r="C55" s="172" t="s">
        <v>0</v>
      </c>
      <c r="D55" s="172" t="s">
        <v>19</v>
      </c>
      <c r="E55" s="172" t="s">
        <v>12</v>
      </c>
      <c r="F55" s="172" t="s">
        <v>141</v>
      </c>
      <c r="G55" s="172" t="s">
        <v>14</v>
      </c>
      <c r="H55" s="172" t="s">
        <v>1</v>
      </c>
      <c r="I55" s="173" t="s">
        <v>53</v>
      </c>
      <c r="J55" s="174">
        <v>115204.96</v>
      </c>
      <c r="K55" s="174"/>
    </row>
    <row r="56" spans="1:11" ht="45">
      <c r="A56" s="170" t="s">
        <v>216</v>
      </c>
      <c r="B56" s="171" t="s">
        <v>209</v>
      </c>
      <c r="C56" s="172" t="s">
        <v>0</v>
      </c>
      <c r="D56" s="172" t="s">
        <v>19</v>
      </c>
      <c r="E56" s="172" t="s">
        <v>12</v>
      </c>
      <c r="F56" s="172" t="s">
        <v>159</v>
      </c>
      <c r="G56" s="172" t="s">
        <v>14</v>
      </c>
      <c r="H56" s="172" t="s">
        <v>1</v>
      </c>
      <c r="I56" s="173" t="s">
        <v>53</v>
      </c>
      <c r="J56" s="174">
        <v>12524.64</v>
      </c>
      <c r="K56" s="174"/>
    </row>
    <row r="57" spans="1:11" ht="33.75">
      <c r="A57" s="170" t="s">
        <v>166</v>
      </c>
      <c r="B57" s="171" t="s">
        <v>209</v>
      </c>
      <c r="C57" s="172" t="s">
        <v>0</v>
      </c>
      <c r="D57" s="172" t="s">
        <v>22</v>
      </c>
      <c r="E57" s="172" t="s">
        <v>167</v>
      </c>
      <c r="F57" s="172" t="s">
        <v>155</v>
      </c>
      <c r="G57" s="172" t="s">
        <v>14</v>
      </c>
      <c r="H57" s="172" t="s">
        <v>1</v>
      </c>
      <c r="I57" s="173" t="s">
        <v>163</v>
      </c>
      <c r="J57" s="174">
        <v>3000</v>
      </c>
      <c r="K57" s="174"/>
    </row>
    <row r="58" spans="1:11" ht="22.5">
      <c r="A58" s="170" t="s">
        <v>217</v>
      </c>
      <c r="B58" s="171" t="s">
        <v>209</v>
      </c>
      <c r="C58" s="172" t="s">
        <v>24</v>
      </c>
      <c r="D58" s="172" t="s">
        <v>10</v>
      </c>
      <c r="E58" s="172" t="s">
        <v>10</v>
      </c>
      <c r="F58" s="172" t="s">
        <v>78</v>
      </c>
      <c r="G58" s="172" t="s">
        <v>14</v>
      </c>
      <c r="H58" s="172" t="s">
        <v>1</v>
      </c>
      <c r="I58" s="173" t="s">
        <v>25</v>
      </c>
      <c r="J58" s="174">
        <v>64103868.54</v>
      </c>
      <c r="K58" s="174"/>
    </row>
    <row r="59" spans="1:11" ht="12.75">
      <c r="A59" s="170" t="s">
        <v>99</v>
      </c>
      <c r="B59" s="171" t="s">
        <v>209</v>
      </c>
      <c r="C59" s="172" t="s">
        <v>24</v>
      </c>
      <c r="D59" s="172" t="s">
        <v>10</v>
      </c>
      <c r="E59" s="172" t="s">
        <v>10</v>
      </c>
      <c r="F59" s="172" t="s">
        <v>96</v>
      </c>
      <c r="G59" s="172" t="s">
        <v>14</v>
      </c>
      <c r="H59" s="172" t="s">
        <v>1</v>
      </c>
      <c r="I59" s="173" t="s">
        <v>25</v>
      </c>
      <c r="J59" s="174">
        <v>40395200</v>
      </c>
      <c r="K59" s="174"/>
    </row>
    <row r="60" spans="1:11" ht="33.75">
      <c r="A60" s="170" t="s">
        <v>218</v>
      </c>
      <c r="B60" s="171" t="s">
        <v>209</v>
      </c>
      <c r="C60" s="172" t="s">
        <v>24</v>
      </c>
      <c r="D60" s="172" t="s">
        <v>10</v>
      </c>
      <c r="E60" s="172" t="s">
        <v>88</v>
      </c>
      <c r="F60" s="172" t="s">
        <v>171</v>
      </c>
      <c r="G60" s="172" t="s">
        <v>14</v>
      </c>
      <c r="H60" s="172" t="s">
        <v>1</v>
      </c>
      <c r="I60" s="173" t="s">
        <v>25</v>
      </c>
      <c r="J60" s="174">
        <v>2859000</v>
      </c>
      <c r="K60" s="174"/>
    </row>
    <row r="61" spans="1:11" ht="22.5">
      <c r="A61" s="170" t="s">
        <v>219</v>
      </c>
      <c r="B61" s="171" t="s">
        <v>209</v>
      </c>
      <c r="C61" s="172" t="s">
        <v>24</v>
      </c>
      <c r="D61" s="172" t="s">
        <v>10</v>
      </c>
      <c r="E61" s="172" t="s">
        <v>88</v>
      </c>
      <c r="F61" s="172" t="s">
        <v>172</v>
      </c>
      <c r="G61" s="172" t="s">
        <v>14</v>
      </c>
      <c r="H61" s="172" t="s">
        <v>1</v>
      </c>
      <c r="I61" s="173" t="s">
        <v>25</v>
      </c>
      <c r="J61" s="174">
        <v>288300</v>
      </c>
      <c r="K61" s="174"/>
    </row>
    <row r="62" spans="1:11" ht="33.75">
      <c r="A62" s="170" t="s">
        <v>173</v>
      </c>
      <c r="B62" s="171" t="s">
        <v>209</v>
      </c>
      <c r="C62" s="172" t="s">
        <v>24</v>
      </c>
      <c r="D62" s="172" t="s">
        <v>10</v>
      </c>
      <c r="E62" s="172" t="s">
        <v>88</v>
      </c>
      <c r="F62" s="172" t="s">
        <v>142</v>
      </c>
      <c r="G62" s="172" t="s">
        <v>14</v>
      </c>
      <c r="H62" s="172" t="s">
        <v>1</v>
      </c>
      <c r="I62" s="173" t="s">
        <v>25</v>
      </c>
      <c r="J62" s="174">
        <v>4571854.02</v>
      </c>
      <c r="K62" s="174"/>
    </row>
    <row r="63" spans="1:11" ht="33.75">
      <c r="A63" s="170" t="s">
        <v>60</v>
      </c>
      <c r="B63" s="171" t="s">
        <v>209</v>
      </c>
      <c r="C63" s="172" t="s">
        <v>24</v>
      </c>
      <c r="D63" s="172" t="s">
        <v>10</v>
      </c>
      <c r="E63" s="172" t="s">
        <v>88</v>
      </c>
      <c r="F63" s="172" t="s">
        <v>159</v>
      </c>
      <c r="G63" s="172" t="s">
        <v>14</v>
      </c>
      <c r="H63" s="172" t="s">
        <v>1</v>
      </c>
      <c r="I63" s="173" t="s">
        <v>25</v>
      </c>
      <c r="J63" s="174">
        <v>16146600</v>
      </c>
      <c r="K63" s="174"/>
    </row>
    <row r="64" spans="1:11" ht="12.75">
      <c r="A64" s="170" t="s">
        <v>95</v>
      </c>
      <c r="B64" s="171" t="s">
        <v>209</v>
      </c>
      <c r="C64" s="172" t="s">
        <v>24</v>
      </c>
      <c r="D64" s="172" t="s">
        <v>10</v>
      </c>
      <c r="E64" s="172" t="s">
        <v>88</v>
      </c>
      <c r="F64" s="172" t="s">
        <v>96</v>
      </c>
      <c r="G64" s="172" t="s">
        <v>14</v>
      </c>
      <c r="H64" s="172" t="s">
        <v>1</v>
      </c>
      <c r="I64" s="173" t="s">
        <v>25</v>
      </c>
      <c r="J64" s="174">
        <v>40147000</v>
      </c>
      <c r="K64" s="174"/>
    </row>
    <row r="65" spans="1:11" ht="22.5">
      <c r="A65" s="170" t="s">
        <v>97</v>
      </c>
      <c r="B65" s="171" t="s">
        <v>209</v>
      </c>
      <c r="C65" s="172" t="s">
        <v>24</v>
      </c>
      <c r="D65" s="172" t="s">
        <v>10</v>
      </c>
      <c r="E65" s="172" t="s">
        <v>14</v>
      </c>
      <c r="F65" s="172" t="s">
        <v>96</v>
      </c>
      <c r="G65" s="172" t="s">
        <v>14</v>
      </c>
      <c r="H65" s="172" t="s">
        <v>1</v>
      </c>
      <c r="I65" s="173" t="s">
        <v>25</v>
      </c>
      <c r="J65" s="174">
        <v>172731</v>
      </c>
      <c r="K65" s="174"/>
    </row>
    <row r="66" spans="1:11" ht="33.75">
      <c r="A66" s="170" t="s">
        <v>220</v>
      </c>
      <c r="B66" s="171" t="s">
        <v>209</v>
      </c>
      <c r="C66" s="172" t="s">
        <v>24</v>
      </c>
      <c r="D66" s="172" t="s">
        <v>174</v>
      </c>
      <c r="E66" s="172" t="s">
        <v>14</v>
      </c>
      <c r="F66" s="172" t="s">
        <v>2</v>
      </c>
      <c r="G66" s="172" t="s">
        <v>14</v>
      </c>
      <c r="H66" s="172" t="s">
        <v>1</v>
      </c>
      <c r="I66" s="173" t="s">
        <v>25</v>
      </c>
      <c r="J66" s="174">
        <v>-5013298.34</v>
      </c>
      <c r="K66" s="174"/>
    </row>
    <row r="67" spans="1:11" ht="33.75">
      <c r="A67" s="170" t="s">
        <v>166</v>
      </c>
      <c r="B67" s="171" t="s">
        <v>221</v>
      </c>
      <c r="C67" s="172" t="s">
        <v>0</v>
      </c>
      <c r="D67" s="172" t="s">
        <v>22</v>
      </c>
      <c r="E67" s="172" t="s">
        <v>167</v>
      </c>
      <c r="F67" s="172" t="s">
        <v>155</v>
      </c>
      <c r="G67" s="172" t="s">
        <v>14</v>
      </c>
      <c r="H67" s="172" t="s">
        <v>1</v>
      </c>
      <c r="I67" s="173" t="s">
        <v>163</v>
      </c>
      <c r="J67" s="174">
        <v>20204.56</v>
      </c>
      <c r="K67" s="174"/>
    </row>
    <row r="68" spans="1:11" ht="22.5">
      <c r="A68" s="170" t="s">
        <v>168</v>
      </c>
      <c r="B68" s="171" t="s">
        <v>221</v>
      </c>
      <c r="C68" s="172" t="s">
        <v>0</v>
      </c>
      <c r="D68" s="172" t="s">
        <v>169</v>
      </c>
      <c r="E68" s="172" t="s">
        <v>6</v>
      </c>
      <c r="F68" s="172" t="s">
        <v>155</v>
      </c>
      <c r="G68" s="172" t="s">
        <v>14</v>
      </c>
      <c r="H68" s="172" t="s">
        <v>1</v>
      </c>
      <c r="I68" s="173" t="s">
        <v>170</v>
      </c>
      <c r="J68" s="174"/>
      <c r="K68" s="174"/>
    </row>
    <row r="69" spans="1:11" ht="22.5">
      <c r="A69" s="170" t="s">
        <v>222</v>
      </c>
      <c r="B69" s="171" t="s">
        <v>221</v>
      </c>
      <c r="C69" s="172" t="s">
        <v>24</v>
      </c>
      <c r="D69" s="172" t="s">
        <v>10</v>
      </c>
      <c r="E69" s="172" t="s">
        <v>6</v>
      </c>
      <c r="F69" s="172" t="s">
        <v>171</v>
      </c>
      <c r="G69" s="172" t="s">
        <v>14</v>
      </c>
      <c r="H69" s="172" t="s">
        <v>1</v>
      </c>
      <c r="I69" s="173" t="s">
        <v>25</v>
      </c>
      <c r="J69" s="174">
        <v>63965000</v>
      </c>
      <c r="K69" s="174"/>
    </row>
    <row r="70" spans="1:11" ht="33.75">
      <c r="A70" s="170" t="s">
        <v>223</v>
      </c>
      <c r="B70" s="171" t="s">
        <v>221</v>
      </c>
      <c r="C70" s="172" t="s">
        <v>24</v>
      </c>
      <c r="D70" s="172" t="s">
        <v>54</v>
      </c>
      <c r="E70" s="172" t="s">
        <v>14</v>
      </c>
      <c r="F70" s="172" t="s">
        <v>2</v>
      </c>
      <c r="G70" s="172" t="s">
        <v>14</v>
      </c>
      <c r="H70" s="172" t="s">
        <v>1</v>
      </c>
      <c r="I70" s="173" t="s">
        <v>170</v>
      </c>
      <c r="J70" s="174"/>
      <c r="K70" s="174"/>
    </row>
    <row r="71" spans="1:11" ht="12.75" customHeight="1">
      <c r="A71" s="175"/>
      <c r="B71" s="245" t="s">
        <v>175</v>
      </c>
      <c r="C71" s="246"/>
      <c r="D71" s="246"/>
      <c r="E71" s="246"/>
      <c r="F71" s="246"/>
      <c r="G71" s="246"/>
      <c r="H71" s="246"/>
      <c r="I71" s="247"/>
      <c r="J71" s="176">
        <v>263923796.87</v>
      </c>
      <c r="K71" s="176">
        <v>0</v>
      </c>
    </row>
  </sheetData>
  <sheetProtection/>
  <mergeCells count="11">
    <mergeCell ref="K4:K6"/>
    <mergeCell ref="B5:B6"/>
    <mergeCell ref="C5:G5"/>
    <mergeCell ref="H5:H6"/>
    <mergeCell ref="I5:I6"/>
    <mergeCell ref="B71:I71"/>
    <mergeCell ref="A1:K1"/>
    <mergeCell ref="A2:K2"/>
    <mergeCell ref="A4:A6"/>
    <mergeCell ref="B4:I4"/>
    <mergeCell ref="J4:J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User</cp:lastModifiedBy>
  <cp:lastPrinted>2015-04-01T03:48:56Z</cp:lastPrinted>
  <dcterms:created xsi:type="dcterms:W3CDTF">2004-11-29T04:51:36Z</dcterms:created>
  <dcterms:modified xsi:type="dcterms:W3CDTF">2015-04-15T08:57:09Z</dcterms:modified>
  <cp:category/>
  <cp:version/>
  <cp:contentType/>
  <cp:contentStatus/>
</cp:coreProperties>
</file>