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/>
</workbook>
</file>

<file path=xl/sharedStrings.xml><?xml version="1.0" encoding="utf-8"?>
<sst xmlns="http://schemas.openxmlformats.org/spreadsheetml/2006/main" count="383" uniqueCount="123">
  <si>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</si>
  <si>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</si>
  <si>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</si>
  <si>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</si>
  <si>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</si>
  <si>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</si>
  <si>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</si>
  <si>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</si>
  <si>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</si>
  <si>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</si>
  <si>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</si>
  <si>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</si>
  <si>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</si>
  <si>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</si>
  <si>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</si>
  <si>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</si>
  <si>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</si>
  <si>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</si>
  <si>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</si>
  <si>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</si>
  <si>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</si>
  <si>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</si>
  <si>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</si>
  <si>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</si>
  <si>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</si>
  <si>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</si>
  <si>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</si>
  <si>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</si>
  <si>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</si>
  <si>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</si>
  <si>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</si>
  <si>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</si>
  <si>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</si>
  <si>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</si>
  <si>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</si>
  <si>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</si>
  <si>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</si>
  <si>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</si>
  <si>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</si>
  <si>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</si>
  <si>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</si>
  <si>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</si>
  <si>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</si>
  <si>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</si>
  <si>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</si>
  <si>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</si>
  <si>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</si>
  <si>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</si>
  <si>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</si>
  <si>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</si>
  <si>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</si>
  <si>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</si>
  <si>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</si>
  <si>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</si>
  <si>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</si>
  <si>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</si>
  <si>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</si>
  <si>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</si>
  <si>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</si>
  <si>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</si>
  <si>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</si>
  <si>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</si>
  <si>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</si>
  <si>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</si>
  <si>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</si>
  <si>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</si>
  <si>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</si>
  <si>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</si>
  <si>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</si>
  <si>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</si>
  <si>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</si>
  <si>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</si>
  <si>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</si>
  <si>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</si>
  <si>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</si>
  <si>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</si>
  <si>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</si>
  <si>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</si>
  <si>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</si>
  <si>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</si>
  <si>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</si>
  <si>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</si>
  <si>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</si>
  <si>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</si>
  <si>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</si>
  <si>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</si>
  <si>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</si>
  <si>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</si>
  <si>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</si>
  <si>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</si>
  <si>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</si>
  <si>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</si>
  <si>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</si>
  <si>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</si>
  <si>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</si>
  <si>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</si>
  <si>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</si>
  <si>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</si>
  <si>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</si>
  <si>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</si>
  <si>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</si>
  <si>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</si>
  <si>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</si>
  <si>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</si>
  <si>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</si>
  <si>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</si>
  <si>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Сумма в тысячах рублей на 2020 год</t>
  </si>
  <si>
    <t>Сумма в тысячах рублей на 2021год</t>
  </si>
  <si>
    <t>СВОД  ДОХОДОВ БЮДЖЕТА МАХНЁВСКОГО МУНИЦИПАЛЬНОГО ОБРАЗОВАНИЯ НА ПЛАНОВЫЙ ПЕРИОД 2020 И 2021 ГОДЫ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</si>
  <si>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</si>
  <si>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</si>
  <si>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</si>
  <si>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</si>
  <si>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</si>
  <si>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</si>
  <si>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</si>
  <si>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</si>
  <si>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</si>
  <si>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</si>
  <si>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</si>
  <si>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</si>
  <si>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</si>
  <si>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к Решению Думы Махнёвского муниципального образования  от 28.03. 2019   № 400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</si>
</sst>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4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73" fontId="52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0" fontId="15" fillId="0" borderId="12" xfId="0" applyNumberFormat="1" applyFont="1" applyBorder="1" applyAlignment="1">
      <alignment wrapText="1"/>
    </xf>
    <xf numFmtId="172" fontId="7" fillId="33" borderId="41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2" fontId="53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wrapText="1"/>
    </xf>
    <xf numFmtId="172" fontId="53" fillId="33" borderId="12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173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9"/>
      <c r="K1" s="169"/>
      <c r="L1" s="170"/>
      <c r="M1" s="170"/>
      <c r="N1" s="170"/>
      <c r="O1" s="170"/>
      <c r="P1" s="170"/>
      <c r="Q1" s="59"/>
      <c r="R1" s="59"/>
    </row>
    <row r="2" spans="10:18" ht="12.75" hidden="1">
      <c r="J2" s="195"/>
      <c r="K2" s="195"/>
      <c r="L2" s="170"/>
      <c r="M2" s="170"/>
      <c r="N2" s="170"/>
      <c r="O2" s="170"/>
      <c r="P2" s="170"/>
      <c r="Q2" s="59"/>
      <c r="R2" s="59"/>
    </row>
    <row r="3" spans="10:18" ht="12.75" hidden="1">
      <c r="J3" s="200"/>
      <c r="K3" s="200"/>
      <c r="L3" s="201"/>
      <c r="M3" s="201"/>
      <c r="N3" s="201"/>
      <c r="O3" s="201"/>
      <c r="P3" s="201"/>
      <c r="Q3" s="60"/>
      <c r="R3" s="60"/>
    </row>
    <row r="4" spans="10:18" ht="15" hidden="1">
      <c r="J4" s="202"/>
      <c r="K4" s="202"/>
      <c r="L4" s="202"/>
      <c r="M4" s="202"/>
      <c r="N4" s="202"/>
      <c r="O4" s="202"/>
      <c r="P4" s="202"/>
      <c r="Q4" s="61"/>
      <c r="R4" s="61"/>
    </row>
    <row r="5" spans="10:18" ht="15">
      <c r="J5" s="195" t="s">
        <v>69</v>
      </c>
      <c r="K5" s="170"/>
      <c r="L5" s="170"/>
      <c r="M5" s="170"/>
      <c r="N5" s="170"/>
      <c r="O5" s="170"/>
      <c r="P5" s="170"/>
      <c r="Q5" s="170"/>
      <c r="R5" s="61"/>
    </row>
    <row r="6" spans="10:18" ht="15">
      <c r="J6" s="169" t="s">
        <v>122</v>
      </c>
      <c r="K6" s="169"/>
      <c r="L6" s="169"/>
      <c r="M6" s="169"/>
      <c r="N6" s="169"/>
      <c r="O6" s="169"/>
      <c r="P6" s="169"/>
      <c r="Q6" s="170"/>
      <c r="R6" s="61"/>
    </row>
    <row r="7" spans="1:27" ht="26.25" customHeight="1">
      <c r="A7" s="203" t="s">
        <v>108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1" t="s">
        <v>32</v>
      </c>
      <c r="C12" s="172"/>
      <c r="D12" s="172"/>
      <c r="E12" s="172"/>
      <c r="F12" s="172"/>
      <c r="G12" s="172"/>
      <c r="H12" s="172"/>
      <c r="I12" s="173"/>
      <c r="J12" s="4" t="s">
        <v>33</v>
      </c>
      <c r="K12" s="28" t="s">
        <v>46</v>
      </c>
      <c r="L12" s="40" t="s">
        <v>47</v>
      </c>
      <c r="M12" s="38" t="s">
        <v>44</v>
      </c>
      <c r="N12" s="38" t="s">
        <v>44</v>
      </c>
      <c r="O12" s="39" t="s">
        <v>45</v>
      </c>
      <c r="P12" s="136" t="s">
        <v>106</v>
      </c>
      <c r="Q12" s="136" t="s">
        <v>107</v>
      </c>
    </row>
    <row r="13" spans="1:17" ht="12" customHeight="1" thickBot="1">
      <c r="A13" s="21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89">
        <v>6</v>
      </c>
      <c r="Q13" s="89">
        <v>6</v>
      </c>
    </row>
    <row r="14" spans="1:21" ht="15" customHeight="1">
      <c r="A14" s="74">
        <v>1</v>
      </c>
      <c r="B14" s="75" t="s">
        <v>2</v>
      </c>
      <c r="C14" s="76" t="s">
        <v>0</v>
      </c>
      <c r="D14" s="77" t="s">
        <v>3</v>
      </c>
      <c r="E14" s="177" t="s">
        <v>4</v>
      </c>
      <c r="F14" s="178"/>
      <c r="G14" s="77" t="s">
        <v>3</v>
      </c>
      <c r="H14" s="77" t="s">
        <v>1</v>
      </c>
      <c r="I14" s="78" t="s">
        <v>2</v>
      </c>
      <c r="J14" s="70" t="s">
        <v>23</v>
      </c>
      <c r="K14" s="71" t="e">
        <f>SUM(K16,K19,K24,K28,K30,#REF!,K34,K36,K40,)</f>
        <v>#REF!</v>
      </c>
      <c r="L14" s="71" t="e">
        <f>SUM(L16,L19,L24,L28,L30,#REF!,L34,L36,L40,)</f>
        <v>#REF!</v>
      </c>
      <c r="M14" s="71" t="e">
        <f>SUM(M16,M19,M24,M28,M30,#REF!,M34,M36,M40,)</f>
        <v>#REF!</v>
      </c>
      <c r="N14" s="71" t="e">
        <f>SUM(N16,N19,N24,N28,N30,#REF!,N34,N36,N40,)</f>
        <v>#REF!</v>
      </c>
      <c r="O14" s="109" t="e">
        <f>SUM(O16,O19,O24,O28,O30,#REF!,O34,O36,O40,)</f>
        <v>#REF!</v>
      </c>
      <c r="P14" s="163">
        <f>SUM(P15+P17+P19+P24+P28+P30+P34+P36+P40)</f>
        <v>58887.5</v>
      </c>
      <c r="Q14" s="163">
        <f>SUM(Q15+Q17+Q19+Q24+Q28+Q30+Q34+Q36+Q40)</f>
        <v>64059.1</v>
      </c>
      <c r="R14" s="119"/>
      <c r="U14" s="79"/>
    </row>
    <row r="15" spans="1:21" ht="12" customHeight="1">
      <c r="A15" s="22">
        <v>2</v>
      </c>
      <c r="B15" s="62" t="s">
        <v>2</v>
      </c>
      <c r="C15" s="62" t="s">
        <v>0</v>
      </c>
      <c r="D15" s="12" t="s">
        <v>6</v>
      </c>
      <c r="E15" s="181" t="s">
        <v>4</v>
      </c>
      <c r="F15" s="182"/>
      <c r="G15" s="12" t="s">
        <v>3</v>
      </c>
      <c r="H15" s="12" t="s">
        <v>1</v>
      </c>
      <c r="I15" s="72" t="s">
        <v>2</v>
      </c>
      <c r="J15" s="68" t="s">
        <v>24</v>
      </c>
      <c r="K15" s="69">
        <f>K16</f>
        <v>21241.3</v>
      </c>
      <c r="L15" s="69">
        <f>L16</f>
        <v>15920.9</v>
      </c>
      <c r="M15" s="69">
        <f>M16</f>
        <v>0</v>
      </c>
      <c r="N15" s="69">
        <f>N16</f>
        <v>21240</v>
      </c>
      <c r="O15" s="107">
        <f>O16</f>
        <v>21870</v>
      </c>
      <c r="P15" s="127">
        <f>SUM(P16)</f>
        <v>29452</v>
      </c>
      <c r="Q15" s="127">
        <f>SUM(Q16)</f>
        <v>29452</v>
      </c>
      <c r="R15" s="88"/>
      <c r="U15" s="79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3" t="s">
        <v>7</v>
      </c>
      <c r="F16" s="184"/>
      <c r="G16" s="10" t="s">
        <v>6</v>
      </c>
      <c r="H16" s="10" t="s">
        <v>1</v>
      </c>
      <c r="I16" s="16" t="s">
        <v>8</v>
      </c>
      <c r="J16" s="17" t="s">
        <v>25</v>
      </c>
      <c r="K16" s="30">
        <v>21241.3</v>
      </c>
      <c r="L16" s="30">
        <v>15920.9</v>
      </c>
      <c r="N16" s="30">
        <v>21240</v>
      </c>
      <c r="O16" s="113">
        <v>21870</v>
      </c>
      <c r="P16" s="145">
        <v>29452</v>
      </c>
      <c r="Q16" s="145">
        <v>29452</v>
      </c>
      <c r="R16" s="88"/>
      <c r="U16" s="79"/>
    </row>
    <row r="17" spans="1:21" ht="39" customHeight="1">
      <c r="A17" s="22">
        <v>4</v>
      </c>
      <c r="B17" s="85" t="s">
        <v>2</v>
      </c>
      <c r="C17" s="80" t="s">
        <v>0</v>
      </c>
      <c r="D17" s="12" t="s">
        <v>48</v>
      </c>
      <c r="E17" s="181" t="s">
        <v>4</v>
      </c>
      <c r="F17" s="182"/>
      <c r="G17" s="12" t="s">
        <v>3</v>
      </c>
      <c r="H17" s="12" t="s">
        <v>1</v>
      </c>
      <c r="I17" s="72" t="s">
        <v>2</v>
      </c>
      <c r="J17" s="68" t="s">
        <v>54</v>
      </c>
      <c r="K17" s="86"/>
      <c r="L17" s="86"/>
      <c r="M17" s="87"/>
      <c r="N17" s="86"/>
      <c r="O17" s="106"/>
      <c r="P17" s="127">
        <f>P18</f>
        <v>15966.5</v>
      </c>
      <c r="Q17" s="127">
        <f>SUM(Q18)</f>
        <v>17882.1</v>
      </c>
      <c r="R17" s="88"/>
      <c r="U17" s="79"/>
    </row>
    <row r="18" spans="1:18" ht="23.25" customHeight="1">
      <c r="A18" s="55">
        <v>5</v>
      </c>
      <c r="B18" s="20" t="s">
        <v>2</v>
      </c>
      <c r="C18" s="82" t="s">
        <v>0</v>
      </c>
      <c r="D18" s="19" t="s">
        <v>48</v>
      </c>
      <c r="E18" s="81" t="s">
        <v>10</v>
      </c>
      <c r="F18" s="82" t="s">
        <v>2</v>
      </c>
      <c r="G18" s="19" t="s">
        <v>6</v>
      </c>
      <c r="H18" s="19" t="s">
        <v>1</v>
      </c>
      <c r="I18" s="83" t="s">
        <v>8</v>
      </c>
      <c r="J18" s="84" t="s">
        <v>55</v>
      </c>
      <c r="K18" s="29"/>
      <c r="L18" s="29"/>
      <c r="N18" s="29"/>
      <c r="O18" s="126"/>
      <c r="P18" s="145">
        <v>15966.5</v>
      </c>
      <c r="Q18" s="145">
        <v>17882.1</v>
      </c>
      <c r="R18" s="117"/>
    </row>
    <row r="19" spans="1:17" ht="12.75">
      <c r="A19" s="22">
        <v>6</v>
      </c>
      <c r="B19" s="62" t="s">
        <v>2</v>
      </c>
      <c r="C19" s="62" t="s">
        <v>0</v>
      </c>
      <c r="D19" s="12" t="s">
        <v>9</v>
      </c>
      <c r="E19" s="179" t="s">
        <v>4</v>
      </c>
      <c r="F19" s="180"/>
      <c r="G19" s="12" t="s">
        <v>3</v>
      </c>
      <c r="H19" s="12" t="s">
        <v>1</v>
      </c>
      <c r="I19" s="72" t="s">
        <v>2</v>
      </c>
      <c r="J19" s="68" t="s">
        <v>26</v>
      </c>
      <c r="K19" s="69">
        <f>SUM(K21:K22)</f>
        <v>762</v>
      </c>
      <c r="L19" s="69">
        <f>SUM(L21:L22)</f>
        <v>762.3</v>
      </c>
      <c r="M19" s="69">
        <f>SUM(M21:M22)</f>
        <v>0</v>
      </c>
      <c r="N19" s="69">
        <f>SUM(N21:N22)</f>
        <v>792</v>
      </c>
      <c r="O19" s="107">
        <f>SUM(O21:O22)</f>
        <v>815</v>
      </c>
      <c r="P19" s="127">
        <f>SUM(P20:P23)</f>
        <v>2249</v>
      </c>
      <c r="Q19" s="127">
        <f>SUM(Q20:Q23)</f>
        <v>2249</v>
      </c>
    </row>
    <row r="20" spans="1:17" ht="31.5" customHeight="1">
      <c r="A20" s="22">
        <v>7</v>
      </c>
      <c r="B20" s="139" t="s">
        <v>2</v>
      </c>
      <c r="C20" s="137" t="s">
        <v>0</v>
      </c>
      <c r="D20" s="10" t="s">
        <v>9</v>
      </c>
      <c r="E20" s="183" t="s">
        <v>12</v>
      </c>
      <c r="F20" s="184" t="s">
        <v>2</v>
      </c>
      <c r="G20" s="10" t="s">
        <v>6</v>
      </c>
      <c r="H20" s="10" t="s">
        <v>1</v>
      </c>
      <c r="I20" s="16" t="s">
        <v>8</v>
      </c>
      <c r="J20" s="17" t="s">
        <v>57</v>
      </c>
      <c r="K20" s="69"/>
      <c r="L20" s="69"/>
      <c r="M20" s="138"/>
      <c r="N20" s="69"/>
      <c r="O20" s="107"/>
      <c r="P20" s="145">
        <v>1635</v>
      </c>
      <c r="Q20" s="145">
        <v>1635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3" t="s">
        <v>100</v>
      </c>
      <c r="F21" s="184"/>
      <c r="G21" s="10" t="s">
        <v>10</v>
      </c>
      <c r="H21" s="10" t="s">
        <v>1</v>
      </c>
      <c r="I21" s="16" t="s">
        <v>8</v>
      </c>
      <c r="J21" s="17" t="s">
        <v>27</v>
      </c>
      <c r="K21" s="30">
        <v>750</v>
      </c>
      <c r="L21" s="30">
        <v>751</v>
      </c>
      <c r="N21" s="30">
        <v>790</v>
      </c>
      <c r="O21" s="113">
        <v>810</v>
      </c>
      <c r="P21" s="145">
        <v>566</v>
      </c>
      <c r="Q21" s="145">
        <v>566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3" t="s">
        <v>101</v>
      </c>
      <c r="F22" s="184"/>
      <c r="G22" s="10" t="s">
        <v>6</v>
      </c>
      <c r="H22" s="10" t="s">
        <v>1</v>
      </c>
      <c r="I22" s="16" t="s">
        <v>8</v>
      </c>
      <c r="J22" s="17" t="s">
        <v>28</v>
      </c>
      <c r="K22" s="29">
        <v>12</v>
      </c>
      <c r="L22" s="29">
        <v>11.3</v>
      </c>
      <c r="N22" s="30">
        <v>2</v>
      </c>
      <c r="O22" s="113">
        <v>5</v>
      </c>
      <c r="P22" s="145">
        <v>43</v>
      </c>
      <c r="Q22" s="145">
        <v>43</v>
      </c>
    </row>
    <row r="23" spans="1:17" ht="25.5" customHeight="1">
      <c r="A23" s="15">
        <v>10</v>
      </c>
      <c r="B23" s="139" t="s">
        <v>2</v>
      </c>
      <c r="C23" s="167" t="s">
        <v>0</v>
      </c>
      <c r="D23" s="10" t="s">
        <v>9</v>
      </c>
      <c r="E23" s="183" t="s">
        <v>120</v>
      </c>
      <c r="F23" s="185"/>
      <c r="G23" s="10" t="s">
        <v>10</v>
      </c>
      <c r="H23" s="10" t="s">
        <v>1</v>
      </c>
      <c r="I23" s="16" t="s">
        <v>8</v>
      </c>
      <c r="J23" s="17" t="s">
        <v>121</v>
      </c>
      <c r="K23" s="29"/>
      <c r="L23" s="29"/>
      <c r="N23" s="30"/>
      <c r="O23" s="113"/>
      <c r="P23" s="145">
        <v>5</v>
      </c>
      <c r="Q23" s="168">
        <v>5</v>
      </c>
    </row>
    <row r="24" spans="1:17" ht="14.25" customHeight="1">
      <c r="A24" s="22">
        <v>11</v>
      </c>
      <c r="B24" s="73" t="s">
        <v>2</v>
      </c>
      <c r="C24" s="62" t="s">
        <v>0</v>
      </c>
      <c r="D24" s="12" t="s">
        <v>11</v>
      </c>
      <c r="E24" s="179" t="s">
        <v>4</v>
      </c>
      <c r="F24" s="180"/>
      <c r="G24" s="12" t="s">
        <v>3</v>
      </c>
      <c r="H24" s="12" t="s">
        <v>1</v>
      </c>
      <c r="I24" s="72" t="s">
        <v>2</v>
      </c>
      <c r="J24" s="68" t="s">
        <v>29</v>
      </c>
      <c r="K24" s="63">
        <f>SUM(K25:K26)</f>
        <v>1050</v>
      </c>
      <c r="L24" s="63">
        <f>SUM(L25:L26)</f>
        <v>820.4</v>
      </c>
      <c r="M24" s="63">
        <f>SUM(M25:M26)</f>
        <v>0</v>
      </c>
      <c r="N24" s="63">
        <f>SUM(N25:N26)</f>
        <v>980</v>
      </c>
      <c r="O24" s="108">
        <f>SUM(O25:O26)</f>
        <v>1000</v>
      </c>
      <c r="P24" s="149">
        <f>SUM(P25+P26+P27)</f>
        <v>2153</v>
      </c>
      <c r="Q24" s="149">
        <f>SUM(Q25+Q26+Q27)</f>
        <v>2153</v>
      </c>
    </row>
    <row r="25" spans="1:17" ht="38.25">
      <c r="A25" s="15">
        <v>12</v>
      </c>
      <c r="B25" s="41" t="s">
        <v>2</v>
      </c>
      <c r="C25" s="41" t="s">
        <v>0</v>
      </c>
      <c r="D25" s="10" t="s">
        <v>11</v>
      </c>
      <c r="E25" s="183" t="s">
        <v>70</v>
      </c>
      <c r="F25" s="184"/>
      <c r="G25" s="10" t="s">
        <v>13</v>
      </c>
      <c r="H25" s="10" t="s">
        <v>1</v>
      </c>
      <c r="I25" s="16" t="s">
        <v>8</v>
      </c>
      <c r="J25" s="157" t="s">
        <v>102</v>
      </c>
      <c r="K25" s="29">
        <v>300</v>
      </c>
      <c r="L25" s="29">
        <v>182.5</v>
      </c>
      <c r="N25" s="30">
        <v>300</v>
      </c>
      <c r="O25" s="113">
        <v>300</v>
      </c>
      <c r="P25" s="145">
        <v>979</v>
      </c>
      <c r="Q25" s="145">
        <v>979</v>
      </c>
    </row>
    <row r="26" spans="1:19" s="2" customFormat="1" ht="25.5">
      <c r="A26" s="15">
        <v>13</v>
      </c>
      <c r="B26" s="139" t="s">
        <v>2</v>
      </c>
      <c r="C26" s="41" t="s">
        <v>0</v>
      </c>
      <c r="D26" s="10" t="s">
        <v>11</v>
      </c>
      <c r="E26" s="183" t="s">
        <v>71</v>
      </c>
      <c r="F26" s="184"/>
      <c r="G26" s="10" t="s">
        <v>13</v>
      </c>
      <c r="H26" s="10" t="s">
        <v>1</v>
      </c>
      <c r="I26" s="16" t="s">
        <v>8</v>
      </c>
      <c r="J26" s="158" t="s">
        <v>103</v>
      </c>
      <c r="K26" s="31">
        <v>750</v>
      </c>
      <c r="L26" s="31">
        <v>637.9</v>
      </c>
      <c r="N26" s="30">
        <v>680</v>
      </c>
      <c r="O26" s="113">
        <v>700</v>
      </c>
      <c r="P26" s="145">
        <v>500</v>
      </c>
      <c r="Q26" s="145">
        <v>500</v>
      </c>
      <c r="R26" s="1"/>
      <c r="S26" s="1"/>
    </row>
    <row r="27" spans="1:19" s="2" customFormat="1" ht="25.5">
      <c r="A27" s="15">
        <v>14</v>
      </c>
      <c r="B27" s="20" t="s">
        <v>2</v>
      </c>
      <c r="C27" s="147" t="s">
        <v>0</v>
      </c>
      <c r="D27" s="10" t="s">
        <v>11</v>
      </c>
      <c r="E27" s="183" t="s">
        <v>72</v>
      </c>
      <c r="F27" s="185"/>
      <c r="G27" s="10" t="s">
        <v>13</v>
      </c>
      <c r="H27" s="10" t="s">
        <v>1</v>
      </c>
      <c r="I27" s="16" t="s">
        <v>8</v>
      </c>
      <c r="J27" s="158" t="s">
        <v>104</v>
      </c>
      <c r="K27" s="31"/>
      <c r="L27" s="31"/>
      <c r="N27" s="30"/>
      <c r="O27" s="113"/>
      <c r="P27" s="145">
        <v>674</v>
      </c>
      <c r="Q27" s="145">
        <v>674</v>
      </c>
      <c r="R27" s="1"/>
      <c r="S27" s="1"/>
    </row>
    <row r="28" spans="1:19" s="2" customFormat="1" ht="15" customHeight="1">
      <c r="A28" s="22">
        <v>15</v>
      </c>
      <c r="B28" s="62" t="s">
        <v>2</v>
      </c>
      <c r="C28" s="62" t="s">
        <v>0</v>
      </c>
      <c r="D28" s="12" t="s">
        <v>38</v>
      </c>
      <c r="E28" s="179" t="s">
        <v>4</v>
      </c>
      <c r="F28" s="180"/>
      <c r="G28" s="12" t="s">
        <v>3</v>
      </c>
      <c r="H28" s="12" t="s">
        <v>1</v>
      </c>
      <c r="I28" s="72" t="s">
        <v>2</v>
      </c>
      <c r="J28" s="14" t="s">
        <v>39</v>
      </c>
      <c r="K28" s="63">
        <v>25</v>
      </c>
      <c r="L28" s="63">
        <v>43.2</v>
      </c>
      <c r="M28" s="67"/>
      <c r="N28" s="65">
        <v>53</v>
      </c>
      <c r="O28" s="116">
        <v>40</v>
      </c>
      <c r="P28" s="164">
        <f>SUM(P29)</f>
        <v>598</v>
      </c>
      <c r="Q28" s="164">
        <f>SUM(Q29)</f>
        <v>598</v>
      </c>
      <c r="R28" s="1"/>
      <c r="S28" s="1"/>
    </row>
    <row r="29" spans="1:19" s="2" customFormat="1" ht="51" customHeight="1">
      <c r="A29" s="159">
        <v>16</v>
      </c>
      <c r="B29" s="156" t="s">
        <v>2</v>
      </c>
      <c r="C29" s="156" t="s">
        <v>0</v>
      </c>
      <c r="D29" s="23" t="s">
        <v>38</v>
      </c>
      <c r="E29" s="205" t="s">
        <v>101</v>
      </c>
      <c r="F29" s="206"/>
      <c r="G29" s="23" t="s">
        <v>6</v>
      </c>
      <c r="H29" s="23" t="s">
        <v>1</v>
      </c>
      <c r="I29" s="160" t="s">
        <v>8</v>
      </c>
      <c r="J29" s="25" t="s">
        <v>105</v>
      </c>
      <c r="K29" s="63"/>
      <c r="L29" s="63"/>
      <c r="M29" s="67"/>
      <c r="N29" s="65"/>
      <c r="O29" s="116"/>
      <c r="P29" s="145">
        <v>598</v>
      </c>
      <c r="Q29" s="145">
        <v>598</v>
      </c>
      <c r="R29" s="1"/>
      <c r="S29" s="1"/>
    </row>
    <row r="30" spans="1:19" s="2" customFormat="1" ht="38.25">
      <c r="A30" s="22">
        <v>17</v>
      </c>
      <c r="B30" s="62" t="s">
        <v>2</v>
      </c>
      <c r="C30" s="62" t="s">
        <v>0</v>
      </c>
      <c r="D30" s="12" t="s">
        <v>14</v>
      </c>
      <c r="E30" s="179" t="s">
        <v>4</v>
      </c>
      <c r="F30" s="180"/>
      <c r="G30" s="12" t="s">
        <v>3</v>
      </c>
      <c r="H30" s="12" t="s">
        <v>1</v>
      </c>
      <c r="I30" s="72" t="s">
        <v>2</v>
      </c>
      <c r="J30" s="14" t="s">
        <v>34</v>
      </c>
      <c r="K30" s="63">
        <f>SUM(K31:K31)</f>
        <v>445</v>
      </c>
      <c r="L30" s="63">
        <f>SUM(L31:L31)</f>
        <v>343.2</v>
      </c>
      <c r="M30" s="63">
        <f>SUM(M31:M31)</f>
        <v>0</v>
      </c>
      <c r="N30" s="63">
        <f>SUM(N31:N31)</f>
        <v>350</v>
      </c>
      <c r="O30" s="108">
        <f>SUM(O31:O31)</f>
        <v>350</v>
      </c>
      <c r="P30" s="149">
        <f>SUM(P31+P32+P33)</f>
        <v>2317.8</v>
      </c>
      <c r="Q30" s="149">
        <f>SUM(Q31+Q32+Q33)</f>
        <v>4710.8</v>
      </c>
      <c r="R30" s="1"/>
      <c r="S30" s="1"/>
    </row>
    <row r="31" spans="1:19" s="2" customFormat="1" ht="88.5" customHeight="1">
      <c r="A31" s="15">
        <v>18</v>
      </c>
      <c r="B31" s="41" t="s">
        <v>2</v>
      </c>
      <c r="C31" s="41" t="s">
        <v>0</v>
      </c>
      <c r="D31" s="10" t="s">
        <v>14</v>
      </c>
      <c r="E31" s="183" t="s">
        <v>74</v>
      </c>
      <c r="F31" s="184"/>
      <c r="G31" s="10" t="s">
        <v>13</v>
      </c>
      <c r="H31" s="10" t="s">
        <v>81</v>
      </c>
      <c r="I31" s="16" t="s">
        <v>18</v>
      </c>
      <c r="J31" s="17" t="s">
        <v>73</v>
      </c>
      <c r="K31" s="31">
        <v>445</v>
      </c>
      <c r="L31" s="31">
        <v>343.2</v>
      </c>
      <c r="M31" s="91"/>
      <c r="N31" s="30">
        <v>350</v>
      </c>
      <c r="O31" s="113">
        <v>350</v>
      </c>
      <c r="P31" s="145">
        <v>707.8</v>
      </c>
      <c r="Q31" s="145">
        <v>1707.8</v>
      </c>
      <c r="R31" s="1"/>
      <c r="S31" s="1"/>
    </row>
    <row r="32" spans="1:19" s="2" customFormat="1" ht="75" customHeight="1">
      <c r="A32" s="15">
        <v>19</v>
      </c>
      <c r="B32" s="147" t="s">
        <v>2</v>
      </c>
      <c r="C32" s="147" t="s">
        <v>0</v>
      </c>
      <c r="D32" s="10" t="s">
        <v>14</v>
      </c>
      <c r="E32" s="183" t="s">
        <v>75</v>
      </c>
      <c r="F32" s="185"/>
      <c r="G32" s="10" t="s">
        <v>13</v>
      </c>
      <c r="H32" s="10" t="s">
        <v>76</v>
      </c>
      <c r="I32" s="16" t="s">
        <v>18</v>
      </c>
      <c r="J32" s="17" t="s">
        <v>77</v>
      </c>
      <c r="K32" s="31"/>
      <c r="L32" s="31"/>
      <c r="M32" s="91"/>
      <c r="N32" s="30"/>
      <c r="O32" s="113"/>
      <c r="P32" s="145">
        <v>1607</v>
      </c>
      <c r="Q32" s="145">
        <v>3000</v>
      </c>
      <c r="R32" s="1"/>
      <c r="S32" s="1"/>
    </row>
    <row r="33" spans="1:19" s="2" customFormat="1" ht="52.5" customHeight="1">
      <c r="A33" s="15">
        <v>20</v>
      </c>
      <c r="B33" s="147" t="s">
        <v>2</v>
      </c>
      <c r="C33" s="147" t="s">
        <v>0</v>
      </c>
      <c r="D33" s="10" t="s">
        <v>14</v>
      </c>
      <c r="E33" s="183" t="s">
        <v>75</v>
      </c>
      <c r="F33" s="185"/>
      <c r="G33" s="10" t="s">
        <v>13</v>
      </c>
      <c r="H33" s="10" t="s">
        <v>78</v>
      </c>
      <c r="I33" s="16" t="s">
        <v>18</v>
      </c>
      <c r="J33" s="17" t="s">
        <v>79</v>
      </c>
      <c r="K33" s="31"/>
      <c r="L33" s="31"/>
      <c r="M33" s="91"/>
      <c r="N33" s="30"/>
      <c r="O33" s="113"/>
      <c r="P33" s="145">
        <v>3</v>
      </c>
      <c r="Q33" s="145">
        <v>3</v>
      </c>
      <c r="R33" s="1"/>
      <c r="S33" s="1"/>
    </row>
    <row r="34" spans="1:19" s="2" customFormat="1" ht="25.5">
      <c r="A34" s="22">
        <v>21</v>
      </c>
      <c r="B34" s="62" t="s">
        <v>2</v>
      </c>
      <c r="C34" s="62" t="s">
        <v>0</v>
      </c>
      <c r="D34" s="12" t="s">
        <v>15</v>
      </c>
      <c r="E34" s="179" t="s">
        <v>4</v>
      </c>
      <c r="F34" s="180"/>
      <c r="G34" s="12" t="s">
        <v>3</v>
      </c>
      <c r="H34" s="12" t="s">
        <v>1</v>
      </c>
      <c r="I34" s="72" t="s">
        <v>2</v>
      </c>
      <c r="J34" s="66" t="s">
        <v>30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108">
        <f>O35</f>
        <v>35</v>
      </c>
      <c r="P34" s="149">
        <f>SUM(P35)</f>
        <v>84</v>
      </c>
      <c r="Q34" s="149">
        <f>SUM(Q35)</f>
        <v>88</v>
      </c>
      <c r="R34" s="1"/>
      <c r="S34" s="1"/>
    </row>
    <row r="35" spans="1:19" s="2" customFormat="1" ht="12.75">
      <c r="A35" s="15">
        <v>22</v>
      </c>
      <c r="B35" s="20" t="s">
        <v>2</v>
      </c>
      <c r="C35" s="43" t="s">
        <v>0</v>
      </c>
      <c r="D35" s="10" t="s">
        <v>15</v>
      </c>
      <c r="E35" s="183" t="s">
        <v>12</v>
      </c>
      <c r="F35" s="184"/>
      <c r="G35" s="10" t="s">
        <v>6</v>
      </c>
      <c r="H35" s="10" t="s">
        <v>1</v>
      </c>
      <c r="I35" s="16" t="s">
        <v>18</v>
      </c>
      <c r="J35" s="11" t="s">
        <v>31</v>
      </c>
      <c r="K35" s="32">
        <v>35</v>
      </c>
      <c r="L35" s="32">
        <v>23.3</v>
      </c>
      <c r="M35" s="47"/>
      <c r="N35" s="30">
        <v>25</v>
      </c>
      <c r="O35" s="113">
        <v>35</v>
      </c>
      <c r="P35" s="145">
        <v>84</v>
      </c>
      <c r="Q35" s="145">
        <v>88</v>
      </c>
      <c r="R35" s="1"/>
      <c r="S35" s="1"/>
    </row>
    <row r="36" spans="1:19" s="2" customFormat="1" ht="25.5">
      <c r="A36" s="22">
        <v>23</v>
      </c>
      <c r="B36" s="62" t="s">
        <v>2</v>
      </c>
      <c r="C36" s="62" t="s">
        <v>0</v>
      </c>
      <c r="D36" s="12" t="s">
        <v>16</v>
      </c>
      <c r="E36" s="179" t="s">
        <v>4</v>
      </c>
      <c r="F36" s="180"/>
      <c r="G36" s="12" t="s">
        <v>3</v>
      </c>
      <c r="H36" s="12" t="s">
        <v>1</v>
      </c>
      <c r="I36" s="72" t="s">
        <v>2</v>
      </c>
      <c r="J36" s="14" t="s">
        <v>35</v>
      </c>
      <c r="K36" s="63">
        <f>K37</f>
        <v>1713</v>
      </c>
      <c r="L36" s="63">
        <f>L37</f>
        <v>1344.9</v>
      </c>
      <c r="M36" s="63">
        <f>M37</f>
        <v>0</v>
      </c>
      <c r="N36" s="63">
        <f>N37</f>
        <v>2009.5</v>
      </c>
      <c r="O36" s="108">
        <f>O37</f>
        <v>3815</v>
      </c>
      <c r="P36" s="149">
        <f>SUM(P37+P38+P39)</f>
        <v>4577.2</v>
      </c>
      <c r="Q36" s="149">
        <f>SUM(Q37+Q38+Q39)</f>
        <v>5386.2</v>
      </c>
      <c r="R36" s="1"/>
      <c r="S36" s="1"/>
    </row>
    <row r="37" spans="1:19" s="2" customFormat="1" ht="51">
      <c r="A37" s="15">
        <v>24</v>
      </c>
      <c r="B37" s="139" t="s">
        <v>2</v>
      </c>
      <c r="C37" s="56" t="s">
        <v>0</v>
      </c>
      <c r="D37" s="10" t="s">
        <v>16</v>
      </c>
      <c r="E37" s="183" t="s">
        <v>80</v>
      </c>
      <c r="F37" s="184"/>
      <c r="G37" s="10" t="s">
        <v>13</v>
      </c>
      <c r="H37" s="10" t="s">
        <v>81</v>
      </c>
      <c r="I37" s="16" t="s">
        <v>19</v>
      </c>
      <c r="J37" s="57" t="s">
        <v>110</v>
      </c>
      <c r="K37" s="31">
        <v>1713</v>
      </c>
      <c r="L37" s="31">
        <v>1344.9</v>
      </c>
      <c r="M37" s="47"/>
      <c r="N37" s="30">
        <v>2009.5</v>
      </c>
      <c r="O37" s="113">
        <v>3815</v>
      </c>
      <c r="P37" s="145">
        <v>2873</v>
      </c>
      <c r="Q37" s="145">
        <v>3273</v>
      </c>
      <c r="R37" s="1"/>
      <c r="S37" s="1"/>
    </row>
    <row r="38" spans="1:19" s="2" customFormat="1" ht="40.5" customHeight="1">
      <c r="A38" s="15">
        <v>25</v>
      </c>
      <c r="B38" s="139" t="s">
        <v>2</v>
      </c>
      <c r="C38" s="147" t="s">
        <v>0</v>
      </c>
      <c r="D38" s="10" t="s">
        <v>16</v>
      </c>
      <c r="E38" s="183" t="s">
        <v>80</v>
      </c>
      <c r="F38" s="185"/>
      <c r="G38" s="10" t="s">
        <v>13</v>
      </c>
      <c r="H38" s="10" t="s">
        <v>76</v>
      </c>
      <c r="I38" s="16" t="s">
        <v>19</v>
      </c>
      <c r="J38" s="57" t="s">
        <v>109</v>
      </c>
      <c r="K38" s="31"/>
      <c r="L38" s="31"/>
      <c r="M38" s="47"/>
      <c r="N38" s="30"/>
      <c r="O38" s="113"/>
      <c r="P38" s="145">
        <v>1700</v>
      </c>
      <c r="Q38" s="145">
        <v>2100</v>
      </c>
      <c r="R38" s="1"/>
      <c r="S38" s="1"/>
    </row>
    <row r="39" spans="1:19" s="2" customFormat="1" ht="25.5">
      <c r="A39" s="15">
        <v>26</v>
      </c>
      <c r="B39" s="20" t="s">
        <v>2</v>
      </c>
      <c r="C39" s="147" t="s">
        <v>0</v>
      </c>
      <c r="D39" s="10" t="s">
        <v>16</v>
      </c>
      <c r="E39" s="183" t="s">
        <v>80</v>
      </c>
      <c r="F39" s="185"/>
      <c r="G39" s="10" t="s">
        <v>13</v>
      </c>
      <c r="H39" s="10" t="s">
        <v>82</v>
      </c>
      <c r="I39" s="16" t="s">
        <v>19</v>
      </c>
      <c r="J39" s="150" t="s">
        <v>111</v>
      </c>
      <c r="K39" s="31"/>
      <c r="L39" s="31"/>
      <c r="M39" s="47"/>
      <c r="N39" s="30"/>
      <c r="O39" s="113"/>
      <c r="P39" s="145">
        <v>4.2</v>
      </c>
      <c r="Q39" s="145">
        <v>13.2</v>
      </c>
      <c r="R39" s="1"/>
      <c r="S39" s="1"/>
    </row>
    <row r="40" spans="1:19" s="2" customFormat="1" ht="32.25" customHeight="1">
      <c r="A40" s="22">
        <v>27</v>
      </c>
      <c r="B40" s="62" t="s">
        <v>2</v>
      </c>
      <c r="C40" s="62" t="s">
        <v>0</v>
      </c>
      <c r="D40" s="12" t="s">
        <v>17</v>
      </c>
      <c r="E40" s="179" t="s">
        <v>4</v>
      </c>
      <c r="F40" s="180"/>
      <c r="G40" s="12" t="s">
        <v>3</v>
      </c>
      <c r="H40" s="12" t="s">
        <v>1</v>
      </c>
      <c r="I40" s="72" t="s">
        <v>2</v>
      </c>
      <c r="J40" s="14" t="s">
        <v>36</v>
      </c>
      <c r="K40" s="63">
        <f>SUM(K41:K42)</f>
        <v>10186</v>
      </c>
      <c r="L40" s="63">
        <f>SUM(L41:L42)</f>
        <v>48.2</v>
      </c>
      <c r="M40" s="63">
        <f>SUM(M41:M42)</f>
        <v>0</v>
      </c>
      <c r="N40" s="63">
        <f>SUM(N41:N42)</f>
        <v>58</v>
      </c>
      <c r="O40" s="108">
        <f>SUM(O41:O42)</f>
        <v>150</v>
      </c>
      <c r="P40" s="149">
        <f>SUM(P41+P42+P43+P44+P45)</f>
        <v>1490</v>
      </c>
      <c r="Q40" s="149">
        <f>SUM(Q41+Q42+Q43+Q44+Q45)</f>
        <v>1540</v>
      </c>
      <c r="R40" s="1"/>
      <c r="S40" s="1"/>
    </row>
    <row r="41" spans="1:19" s="2" customFormat="1" ht="26.25" customHeight="1">
      <c r="A41" s="15">
        <v>28</v>
      </c>
      <c r="B41" s="56" t="s">
        <v>2</v>
      </c>
      <c r="C41" s="56" t="s">
        <v>0</v>
      </c>
      <c r="D41" s="10" t="s">
        <v>17</v>
      </c>
      <c r="E41" s="183" t="s">
        <v>83</v>
      </c>
      <c r="F41" s="184"/>
      <c r="G41" s="10" t="s">
        <v>13</v>
      </c>
      <c r="H41" s="10" t="s">
        <v>1</v>
      </c>
      <c r="I41" s="16" t="s">
        <v>84</v>
      </c>
      <c r="J41" s="17" t="s">
        <v>85</v>
      </c>
      <c r="K41" s="31">
        <v>10171</v>
      </c>
      <c r="L41" s="31">
        <v>0</v>
      </c>
      <c r="M41" s="47"/>
      <c r="N41" s="30">
        <v>0</v>
      </c>
      <c r="O41" s="113">
        <v>100</v>
      </c>
      <c r="P41" s="145">
        <v>80</v>
      </c>
      <c r="Q41" s="145">
        <v>80</v>
      </c>
      <c r="R41" s="1"/>
      <c r="S41" s="1"/>
    </row>
    <row r="42" spans="1:19" s="2" customFormat="1" ht="78" customHeight="1">
      <c r="A42" s="15">
        <v>29</v>
      </c>
      <c r="B42" s="43" t="s">
        <v>2</v>
      </c>
      <c r="C42" s="43" t="s">
        <v>0</v>
      </c>
      <c r="D42" s="10" t="s">
        <v>17</v>
      </c>
      <c r="E42" s="183" t="s">
        <v>86</v>
      </c>
      <c r="F42" s="184"/>
      <c r="G42" s="10" t="s">
        <v>13</v>
      </c>
      <c r="H42" s="10" t="s">
        <v>81</v>
      </c>
      <c r="I42" s="16" t="s">
        <v>84</v>
      </c>
      <c r="J42" s="17" t="s">
        <v>87</v>
      </c>
      <c r="K42" s="31">
        <v>15</v>
      </c>
      <c r="L42" s="31">
        <v>48.2</v>
      </c>
      <c r="M42" s="47"/>
      <c r="N42" s="30">
        <v>58</v>
      </c>
      <c r="O42" s="113">
        <v>50</v>
      </c>
      <c r="P42" s="145">
        <v>1200</v>
      </c>
      <c r="Q42" s="145">
        <v>1200</v>
      </c>
      <c r="R42" s="1"/>
      <c r="S42" s="1"/>
    </row>
    <row r="43" spans="1:19" s="2" customFormat="1" ht="76.5" customHeight="1">
      <c r="A43" s="15">
        <v>30</v>
      </c>
      <c r="B43" s="147" t="s">
        <v>2</v>
      </c>
      <c r="C43" s="147" t="s">
        <v>0</v>
      </c>
      <c r="D43" s="10" t="s">
        <v>17</v>
      </c>
      <c r="E43" s="183" t="s">
        <v>86</v>
      </c>
      <c r="F43" s="185"/>
      <c r="G43" s="10" t="s">
        <v>13</v>
      </c>
      <c r="H43" s="10" t="s">
        <v>1</v>
      </c>
      <c r="I43" s="48" t="s">
        <v>88</v>
      </c>
      <c r="J43" s="17" t="s">
        <v>89</v>
      </c>
      <c r="K43" s="151"/>
      <c r="L43" s="151"/>
      <c r="M43" s="47"/>
      <c r="N43" s="90"/>
      <c r="O43" s="115"/>
      <c r="P43" s="145">
        <v>50</v>
      </c>
      <c r="Q43" s="145">
        <v>50</v>
      </c>
      <c r="R43" s="1"/>
      <c r="S43" s="1"/>
    </row>
    <row r="44" spans="1:19" s="2" customFormat="1" ht="35.25" customHeight="1">
      <c r="A44" s="15">
        <v>31</v>
      </c>
      <c r="B44" s="147" t="s">
        <v>2</v>
      </c>
      <c r="C44" s="147" t="s">
        <v>0</v>
      </c>
      <c r="D44" s="10" t="s">
        <v>17</v>
      </c>
      <c r="E44" s="183" t="s">
        <v>90</v>
      </c>
      <c r="F44" s="185"/>
      <c r="G44" s="10" t="s">
        <v>13</v>
      </c>
      <c r="H44" s="10" t="s">
        <v>1</v>
      </c>
      <c r="I44" s="48" t="s">
        <v>37</v>
      </c>
      <c r="J44" s="17" t="s">
        <v>91</v>
      </c>
      <c r="K44" s="151"/>
      <c r="L44" s="151"/>
      <c r="M44" s="47"/>
      <c r="N44" s="90"/>
      <c r="O44" s="115"/>
      <c r="P44" s="145">
        <v>100</v>
      </c>
      <c r="Q44" s="145">
        <v>150</v>
      </c>
      <c r="R44" s="1"/>
      <c r="S44" s="1"/>
    </row>
    <row r="45" spans="1:19" s="2" customFormat="1" ht="52.5" customHeight="1">
      <c r="A45" s="15">
        <v>32</v>
      </c>
      <c r="B45" s="147" t="s">
        <v>2</v>
      </c>
      <c r="C45" s="147" t="s">
        <v>0</v>
      </c>
      <c r="D45" s="10" t="s">
        <v>17</v>
      </c>
      <c r="E45" s="183" t="s">
        <v>92</v>
      </c>
      <c r="F45" s="185"/>
      <c r="G45" s="10" t="s">
        <v>13</v>
      </c>
      <c r="H45" s="10" t="s">
        <v>1</v>
      </c>
      <c r="I45" s="48" t="s">
        <v>37</v>
      </c>
      <c r="J45" s="17" t="s">
        <v>112</v>
      </c>
      <c r="K45" s="151"/>
      <c r="L45" s="151"/>
      <c r="M45" s="47"/>
      <c r="N45" s="90"/>
      <c r="O45" s="115"/>
      <c r="P45" s="145">
        <v>60</v>
      </c>
      <c r="Q45" s="145">
        <v>60</v>
      </c>
      <c r="R45" s="1"/>
      <c r="S45" s="1"/>
    </row>
    <row r="46" spans="1:19" s="2" customFormat="1" ht="12.75">
      <c r="A46" s="22">
        <v>33</v>
      </c>
      <c r="B46" s="44" t="s">
        <v>2</v>
      </c>
      <c r="C46" s="12" t="s">
        <v>20</v>
      </c>
      <c r="D46" s="12" t="s">
        <v>3</v>
      </c>
      <c r="E46" s="179" t="s">
        <v>4</v>
      </c>
      <c r="F46" s="180"/>
      <c r="G46" s="12" t="s">
        <v>3</v>
      </c>
      <c r="H46" s="12" t="s">
        <v>1</v>
      </c>
      <c r="I46" s="13" t="s">
        <v>2</v>
      </c>
      <c r="J46" s="14" t="s">
        <v>40</v>
      </c>
      <c r="K46" s="35" t="e">
        <f>SUM(K47)</f>
        <v>#REF!</v>
      </c>
      <c r="L46" s="35" t="e">
        <f>SUM(L47)</f>
        <v>#REF!</v>
      </c>
      <c r="M46" s="35" t="e">
        <f>SUM(M47)</f>
        <v>#REF!</v>
      </c>
      <c r="N46" s="35" t="e">
        <f>SUM(N47)</f>
        <v>#REF!</v>
      </c>
      <c r="O46" s="110" t="e">
        <f>SUM(O47)</f>
        <v>#REF!</v>
      </c>
      <c r="P46" s="149">
        <f>P47</f>
        <v>252197.19999999998</v>
      </c>
      <c r="Q46" s="149">
        <f>Q47</f>
        <v>260818.7</v>
      </c>
      <c r="R46" s="1"/>
      <c r="S46" s="1"/>
    </row>
    <row r="47" spans="1:19" s="2" customFormat="1" ht="25.5">
      <c r="A47" s="15">
        <v>34</v>
      </c>
      <c r="B47" s="45" t="s">
        <v>2</v>
      </c>
      <c r="C47" s="140" t="s">
        <v>20</v>
      </c>
      <c r="D47" s="140" t="s">
        <v>10</v>
      </c>
      <c r="E47" s="191" t="s">
        <v>4</v>
      </c>
      <c r="F47" s="192"/>
      <c r="G47" s="140" t="s">
        <v>3</v>
      </c>
      <c r="H47" s="140" t="s">
        <v>1</v>
      </c>
      <c r="I47" s="141" t="s">
        <v>2</v>
      </c>
      <c r="J47" s="142" t="s">
        <v>22</v>
      </c>
      <c r="K47" s="64" t="e">
        <f>K48+K49+K55+#REF!+#REF!</f>
        <v>#REF!</v>
      </c>
      <c r="L47" s="64" t="e">
        <f>L48+L49+L55+#REF!+#REF!+#REF!</f>
        <v>#REF!</v>
      </c>
      <c r="M47" s="64" t="e">
        <f>M48+M49+M55+#REF!+#REF!+#REF!</f>
        <v>#REF!</v>
      </c>
      <c r="N47" s="64" t="e">
        <f>N48+N49+N55+#REF!+#REF!</f>
        <v>#REF!</v>
      </c>
      <c r="O47" s="143" t="e">
        <f>O48+O49+O55+#REF!+#REF!</f>
        <v>#REF!</v>
      </c>
      <c r="P47" s="149">
        <f>SUM(P48+P50+P55)</f>
        <v>252197.19999999998</v>
      </c>
      <c r="Q47" s="149">
        <f>SUM(Q48+Q50+Q55)</f>
        <v>260818.7</v>
      </c>
      <c r="R47" s="1"/>
      <c r="S47" s="1"/>
    </row>
    <row r="48" spans="1:19" s="2" customFormat="1" ht="24.75" customHeight="1">
      <c r="A48" s="15">
        <v>35</v>
      </c>
      <c r="B48" s="46" t="s">
        <v>2</v>
      </c>
      <c r="C48" s="23" t="s">
        <v>20</v>
      </c>
      <c r="D48" s="23" t="s">
        <v>10</v>
      </c>
      <c r="E48" s="205" t="s">
        <v>59</v>
      </c>
      <c r="F48" s="206"/>
      <c r="G48" s="23" t="s">
        <v>13</v>
      </c>
      <c r="H48" s="23" t="s">
        <v>1</v>
      </c>
      <c r="I48" s="24" t="s">
        <v>113</v>
      </c>
      <c r="J48" s="25" t="s">
        <v>51</v>
      </c>
      <c r="K48" s="37">
        <f>66999+285</f>
        <v>67284</v>
      </c>
      <c r="L48" s="37">
        <v>56071</v>
      </c>
      <c r="M48" s="47"/>
      <c r="N48" s="37">
        <f>66999+285</f>
        <v>67284</v>
      </c>
      <c r="O48" s="113">
        <v>85626</v>
      </c>
      <c r="P48" s="165">
        <v>106013</v>
      </c>
      <c r="Q48" s="165">
        <v>104556</v>
      </c>
      <c r="R48" s="1"/>
      <c r="S48" s="1"/>
    </row>
    <row r="49" spans="1:19" s="2" customFormat="1" ht="25.5">
      <c r="A49" s="15">
        <v>36</v>
      </c>
      <c r="B49" s="43" t="s">
        <v>2</v>
      </c>
      <c r="C49" s="10" t="s">
        <v>20</v>
      </c>
      <c r="D49" s="10" t="s">
        <v>10</v>
      </c>
      <c r="E49" s="183" t="s">
        <v>60</v>
      </c>
      <c r="F49" s="184"/>
      <c r="G49" s="10" t="s">
        <v>3</v>
      </c>
      <c r="H49" s="10" t="s">
        <v>1</v>
      </c>
      <c r="I49" s="48" t="s">
        <v>113</v>
      </c>
      <c r="J49" s="49" t="s">
        <v>49</v>
      </c>
      <c r="K49" s="31">
        <f>SUM(K50:K50)</f>
        <v>22219</v>
      </c>
      <c r="L49" s="31">
        <v>29044.7</v>
      </c>
      <c r="M49" s="31">
        <v>29044.7</v>
      </c>
      <c r="N49" s="31">
        <f>SUM(N50:N50)</f>
        <v>22219</v>
      </c>
      <c r="O49" s="111">
        <f>O50</f>
        <v>11986</v>
      </c>
      <c r="P49" s="166">
        <f>P50</f>
        <v>43926.8</v>
      </c>
      <c r="Q49" s="166">
        <f>Q50</f>
        <v>50282.5</v>
      </c>
      <c r="R49" s="1"/>
      <c r="S49" s="1"/>
    </row>
    <row r="50" spans="1:17" ht="12.75">
      <c r="A50" s="22">
        <v>37</v>
      </c>
      <c r="B50" s="50" t="s">
        <v>2</v>
      </c>
      <c r="C50" s="51" t="s">
        <v>20</v>
      </c>
      <c r="D50" s="51" t="s">
        <v>10</v>
      </c>
      <c r="E50" s="207" t="s">
        <v>61</v>
      </c>
      <c r="F50" s="208"/>
      <c r="G50" s="51" t="s">
        <v>13</v>
      </c>
      <c r="H50" s="51" t="s">
        <v>1</v>
      </c>
      <c r="I50" s="52" t="s">
        <v>113</v>
      </c>
      <c r="J50" s="53" t="s">
        <v>52</v>
      </c>
      <c r="K50" s="33">
        <f>SUM(K52:K52)</f>
        <v>22219</v>
      </c>
      <c r="L50" s="33">
        <f>SUM(L52:L52)</f>
        <v>17067</v>
      </c>
      <c r="M50" s="33">
        <f>SUM(M52:M52)</f>
        <v>0</v>
      </c>
      <c r="N50" s="33">
        <f>SUM(N52:N52)</f>
        <v>22219</v>
      </c>
      <c r="O50" s="112">
        <f>SUM(O52:O52)</f>
        <v>11986</v>
      </c>
      <c r="P50" s="127">
        <f>SUM(P52:P54)</f>
        <v>43926.8</v>
      </c>
      <c r="Q50" s="127">
        <f>SUM(Q52:Q54)</f>
        <v>50282.5</v>
      </c>
    </row>
    <row r="51" spans="1:17" ht="12.75">
      <c r="A51" s="93">
        <v>38</v>
      </c>
      <c r="B51" s="94"/>
      <c r="C51" s="95"/>
      <c r="D51" s="95"/>
      <c r="E51" s="96"/>
      <c r="F51" s="94"/>
      <c r="G51" s="95"/>
      <c r="H51" s="95"/>
      <c r="I51" s="97"/>
      <c r="J51" s="54" t="s">
        <v>21</v>
      </c>
      <c r="K51" s="30"/>
      <c r="L51" s="30"/>
      <c r="M51" s="27"/>
      <c r="N51" s="30"/>
      <c r="O51" s="113"/>
      <c r="P51" s="148"/>
      <c r="Q51" s="148"/>
    </row>
    <row r="52" spans="1:17" ht="51.75">
      <c r="A52" s="93">
        <v>39</v>
      </c>
      <c r="B52" s="94"/>
      <c r="C52" s="95"/>
      <c r="D52" s="95"/>
      <c r="E52" s="96"/>
      <c r="F52" s="94"/>
      <c r="G52" s="95"/>
      <c r="H52" s="95"/>
      <c r="I52" s="97"/>
      <c r="J52" s="54" t="s">
        <v>93</v>
      </c>
      <c r="K52" s="36">
        <f>17124+5095</f>
        <v>22219</v>
      </c>
      <c r="L52" s="36">
        <v>17067</v>
      </c>
      <c r="M52" s="27"/>
      <c r="N52" s="30">
        <v>22219</v>
      </c>
      <c r="O52" s="113">
        <v>11986</v>
      </c>
      <c r="P52" s="145">
        <v>37876</v>
      </c>
      <c r="Q52" s="145">
        <v>44162</v>
      </c>
    </row>
    <row r="53" spans="1:17" ht="26.25">
      <c r="A53" s="93">
        <v>40</v>
      </c>
      <c r="B53" s="94"/>
      <c r="C53" s="95"/>
      <c r="D53" s="95"/>
      <c r="E53" s="96"/>
      <c r="F53" s="94"/>
      <c r="G53" s="95"/>
      <c r="H53" s="95"/>
      <c r="I53" s="97"/>
      <c r="J53" s="49" t="s">
        <v>99</v>
      </c>
      <c r="K53" s="36"/>
      <c r="L53" s="36"/>
      <c r="M53" s="27"/>
      <c r="N53" s="30"/>
      <c r="O53" s="113"/>
      <c r="P53" s="145">
        <v>4309</v>
      </c>
      <c r="Q53" s="145">
        <v>4309</v>
      </c>
    </row>
    <row r="54" spans="1:17" ht="64.5">
      <c r="A54" s="93">
        <v>41</v>
      </c>
      <c r="B54" s="94"/>
      <c r="C54" s="95"/>
      <c r="D54" s="95"/>
      <c r="E54" s="96"/>
      <c r="F54" s="94"/>
      <c r="G54" s="95"/>
      <c r="H54" s="95"/>
      <c r="I54" s="97"/>
      <c r="J54" s="152" t="s">
        <v>94</v>
      </c>
      <c r="K54" s="36"/>
      <c r="L54" s="36"/>
      <c r="M54" s="27"/>
      <c r="N54" s="30"/>
      <c r="O54" s="113"/>
      <c r="P54" s="145">
        <v>1741.8</v>
      </c>
      <c r="Q54" s="145">
        <v>1811.5</v>
      </c>
    </row>
    <row r="55" spans="1:17" ht="25.5">
      <c r="A55" s="161">
        <v>42</v>
      </c>
      <c r="B55" s="98" t="s">
        <v>2</v>
      </c>
      <c r="C55" s="99" t="s">
        <v>20</v>
      </c>
      <c r="D55" s="99" t="s">
        <v>10</v>
      </c>
      <c r="E55" s="193" t="s">
        <v>62</v>
      </c>
      <c r="F55" s="194"/>
      <c r="G55" s="99" t="s">
        <v>3</v>
      </c>
      <c r="H55" s="99" t="s">
        <v>1</v>
      </c>
      <c r="I55" s="100" t="s">
        <v>113</v>
      </c>
      <c r="J55" s="8" t="s">
        <v>63</v>
      </c>
      <c r="K55" s="34">
        <f>SUM(K56:K58,K60,K68)</f>
        <v>76342</v>
      </c>
      <c r="L55" s="34">
        <f>SUM(L56:L58,L60,L68)</f>
        <v>66130.3</v>
      </c>
      <c r="M55" s="34">
        <f>SUM(M56:M58,M60,M68)</f>
        <v>0</v>
      </c>
      <c r="N55" s="34">
        <f>SUM(N56:N58,N60,N68)</f>
        <v>76342</v>
      </c>
      <c r="O55" s="114">
        <f>SUM(O56:O58,O60,O68)</f>
        <v>79663.3</v>
      </c>
      <c r="P55" s="149">
        <f>SUM(P56+P57+P58+P59+P60+P68)</f>
        <v>102257.4</v>
      </c>
      <c r="Q55" s="149">
        <f>SUM(Q56+Q57+Q58+Q59+Q60+Q68)</f>
        <v>105980.2</v>
      </c>
    </row>
    <row r="56" spans="1:17" ht="41.25" customHeight="1" thickBot="1">
      <c r="A56" s="93">
        <v>43</v>
      </c>
      <c r="B56" s="94" t="s">
        <v>2</v>
      </c>
      <c r="C56" s="95" t="s">
        <v>20</v>
      </c>
      <c r="D56" s="95" t="s">
        <v>10</v>
      </c>
      <c r="E56" s="189" t="s">
        <v>64</v>
      </c>
      <c r="F56" s="190"/>
      <c r="G56" s="95" t="s">
        <v>13</v>
      </c>
      <c r="H56" s="95" t="s">
        <v>1</v>
      </c>
      <c r="I56" s="97" t="s">
        <v>113</v>
      </c>
      <c r="J56" s="146" t="s">
        <v>114</v>
      </c>
      <c r="K56" s="29">
        <v>5814</v>
      </c>
      <c r="L56" s="29">
        <v>4700</v>
      </c>
      <c r="N56" s="30">
        <v>5814</v>
      </c>
      <c r="O56" s="113">
        <v>6881.9</v>
      </c>
      <c r="P56" s="145">
        <v>3228</v>
      </c>
      <c r="Q56" s="145">
        <v>3228</v>
      </c>
    </row>
    <row r="57" spans="1:17" ht="75" customHeight="1">
      <c r="A57" s="93">
        <v>44</v>
      </c>
      <c r="B57" s="94" t="s">
        <v>2</v>
      </c>
      <c r="C57" s="95" t="s">
        <v>20</v>
      </c>
      <c r="D57" s="95" t="s">
        <v>10</v>
      </c>
      <c r="E57" s="189" t="s">
        <v>65</v>
      </c>
      <c r="F57" s="190"/>
      <c r="G57" s="95" t="s">
        <v>13</v>
      </c>
      <c r="H57" s="95" t="s">
        <v>1</v>
      </c>
      <c r="I57" s="97" t="s">
        <v>113</v>
      </c>
      <c r="J57" s="152" t="s">
        <v>115</v>
      </c>
      <c r="K57" s="30">
        <v>433.9</v>
      </c>
      <c r="L57" s="30">
        <v>433.9</v>
      </c>
      <c r="N57" s="30">
        <v>433.9</v>
      </c>
      <c r="O57" s="113">
        <v>286.4</v>
      </c>
      <c r="P57" s="145">
        <v>246.6</v>
      </c>
      <c r="Q57" s="145">
        <v>255.1</v>
      </c>
    </row>
    <row r="58" spans="1:17" ht="38.25" customHeight="1">
      <c r="A58" s="93">
        <v>45</v>
      </c>
      <c r="B58" s="94" t="s">
        <v>2</v>
      </c>
      <c r="C58" s="95" t="s">
        <v>20</v>
      </c>
      <c r="D58" s="95" t="s">
        <v>10</v>
      </c>
      <c r="E58" s="189" t="s">
        <v>66</v>
      </c>
      <c r="F58" s="190"/>
      <c r="G58" s="95" t="s">
        <v>13</v>
      </c>
      <c r="H58" s="95" t="s">
        <v>1</v>
      </c>
      <c r="I58" s="97" t="s">
        <v>113</v>
      </c>
      <c r="J58" s="152" t="s">
        <v>116</v>
      </c>
      <c r="K58" s="30">
        <v>6565</v>
      </c>
      <c r="L58" s="30">
        <v>5152</v>
      </c>
      <c r="N58" s="30">
        <v>6565</v>
      </c>
      <c r="O58" s="113">
        <v>7234</v>
      </c>
      <c r="P58" s="145">
        <v>7173</v>
      </c>
      <c r="Q58" s="145">
        <v>7173</v>
      </c>
    </row>
    <row r="59" spans="1:17" ht="91.5" customHeight="1">
      <c r="A59" s="93">
        <v>46</v>
      </c>
      <c r="B59" s="94" t="s">
        <v>2</v>
      </c>
      <c r="C59" s="95" t="s">
        <v>20</v>
      </c>
      <c r="D59" s="95" t="s">
        <v>10</v>
      </c>
      <c r="E59" s="189" t="s">
        <v>95</v>
      </c>
      <c r="F59" s="185"/>
      <c r="G59" s="95" t="s">
        <v>13</v>
      </c>
      <c r="H59" s="95" t="s">
        <v>1</v>
      </c>
      <c r="I59" s="97" t="s">
        <v>113</v>
      </c>
      <c r="J59" s="152" t="s">
        <v>117</v>
      </c>
      <c r="K59" s="153"/>
      <c r="L59" s="153"/>
      <c r="N59" s="153"/>
      <c r="O59" s="134"/>
      <c r="P59" s="145">
        <v>0.8</v>
      </c>
      <c r="Q59" s="145">
        <v>0.9</v>
      </c>
    </row>
    <row r="60" spans="1:17" ht="24.75" customHeight="1">
      <c r="A60" s="161">
        <v>47</v>
      </c>
      <c r="B60" s="98" t="s">
        <v>2</v>
      </c>
      <c r="C60" s="99" t="s">
        <v>20</v>
      </c>
      <c r="D60" s="99" t="s">
        <v>10</v>
      </c>
      <c r="E60" s="193" t="s">
        <v>67</v>
      </c>
      <c r="F60" s="194"/>
      <c r="G60" s="99" t="s">
        <v>13</v>
      </c>
      <c r="H60" s="99" t="s">
        <v>1</v>
      </c>
      <c r="I60" s="100" t="s">
        <v>113</v>
      </c>
      <c r="J60" s="122" t="s">
        <v>42</v>
      </c>
      <c r="K60" s="123">
        <f>SUM(K63:K65)</f>
        <v>15225.1</v>
      </c>
      <c r="L60" s="123">
        <f>SUM(L63:L65)</f>
        <v>14365.4</v>
      </c>
      <c r="M60" s="123">
        <f>SUM(M63:M65)</f>
        <v>0</v>
      </c>
      <c r="N60" s="123">
        <f>SUM(N63:N65)</f>
        <v>15225.1</v>
      </c>
      <c r="O60" s="120">
        <f>SUM(O63:O65)</f>
        <v>15343</v>
      </c>
      <c r="P60" s="127">
        <f>SUM(P62:P67)</f>
        <v>21623</v>
      </c>
      <c r="Q60" s="127">
        <f>SUM(Q62:Q67)</f>
        <v>21629.2</v>
      </c>
    </row>
    <row r="61" spans="1:17" ht="12.75">
      <c r="A61" s="93">
        <v>48</v>
      </c>
      <c r="B61" s="102"/>
      <c r="C61" s="103"/>
      <c r="D61" s="103"/>
      <c r="E61" s="104"/>
      <c r="F61" s="102"/>
      <c r="G61" s="103"/>
      <c r="H61" s="103"/>
      <c r="I61" s="121"/>
      <c r="J61" s="124" t="s">
        <v>21</v>
      </c>
      <c r="K61" s="30"/>
      <c r="L61" s="30"/>
      <c r="M61" s="125"/>
      <c r="N61" s="30"/>
      <c r="O61" s="113"/>
      <c r="P61" s="148"/>
      <c r="Q61" s="148"/>
    </row>
    <row r="62" spans="1:17" ht="63.75">
      <c r="A62" s="93">
        <v>49</v>
      </c>
      <c r="B62" s="102"/>
      <c r="C62" s="103"/>
      <c r="D62" s="103"/>
      <c r="E62" s="104"/>
      <c r="F62" s="102"/>
      <c r="G62" s="103"/>
      <c r="H62" s="103"/>
      <c r="I62" s="105"/>
      <c r="J62" s="57" t="s">
        <v>118</v>
      </c>
      <c r="K62" s="90"/>
      <c r="L62" s="90"/>
      <c r="N62" s="90"/>
      <c r="O62" s="115"/>
      <c r="P62" s="145">
        <v>21</v>
      </c>
      <c r="Q62" s="145">
        <v>21</v>
      </c>
    </row>
    <row r="63" spans="1:17" ht="51">
      <c r="A63" s="93">
        <v>50</v>
      </c>
      <c r="B63" s="94"/>
      <c r="C63" s="95"/>
      <c r="D63" s="95"/>
      <c r="E63" s="96"/>
      <c r="F63" s="94"/>
      <c r="G63" s="95"/>
      <c r="H63" s="95"/>
      <c r="I63" s="97"/>
      <c r="J63" s="57" t="s">
        <v>43</v>
      </c>
      <c r="K63" s="30">
        <v>15146</v>
      </c>
      <c r="L63" s="30">
        <v>14286.3</v>
      </c>
      <c r="N63" s="30">
        <v>15146</v>
      </c>
      <c r="O63" s="113">
        <v>15259.5</v>
      </c>
      <c r="P63" s="145">
        <v>21147</v>
      </c>
      <c r="Q63" s="145">
        <v>21147</v>
      </c>
    </row>
    <row r="64" spans="1:17" ht="63.75">
      <c r="A64" s="93">
        <v>51</v>
      </c>
      <c r="B64" s="94"/>
      <c r="C64" s="95"/>
      <c r="D64" s="95"/>
      <c r="E64" s="96"/>
      <c r="F64" s="94"/>
      <c r="G64" s="95"/>
      <c r="H64" s="95"/>
      <c r="I64" s="97"/>
      <c r="J64" s="6" t="s">
        <v>96</v>
      </c>
      <c r="K64" s="30">
        <v>0.1</v>
      </c>
      <c r="L64" s="30">
        <v>0.1</v>
      </c>
      <c r="N64" s="30">
        <v>0.1</v>
      </c>
      <c r="O64" s="113">
        <v>0.1</v>
      </c>
      <c r="P64" s="145">
        <v>0.1</v>
      </c>
      <c r="Q64" s="145">
        <v>0.1</v>
      </c>
    </row>
    <row r="65" spans="1:17" ht="26.25" customHeight="1">
      <c r="A65" s="93">
        <v>52</v>
      </c>
      <c r="B65" s="94"/>
      <c r="C65" s="95"/>
      <c r="D65" s="95"/>
      <c r="E65" s="96"/>
      <c r="F65" s="94"/>
      <c r="G65" s="95"/>
      <c r="H65" s="95"/>
      <c r="I65" s="97"/>
      <c r="J65" s="101" t="s">
        <v>97</v>
      </c>
      <c r="K65" s="29">
        <v>79</v>
      </c>
      <c r="L65" s="29">
        <v>79</v>
      </c>
      <c r="N65" s="29">
        <v>79</v>
      </c>
      <c r="O65" s="113">
        <v>83.4</v>
      </c>
      <c r="P65" s="145">
        <v>106.4</v>
      </c>
      <c r="Q65" s="145">
        <v>106.4</v>
      </c>
    </row>
    <row r="66" spans="1:17" ht="38.25">
      <c r="A66" s="93">
        <v>53</v>
      </c>
      <c r="B66" s="94"/>
      <c r="C66" s="95"/>
      <c r="D66" s="95"/>
      <c r="E66" s="96"/>
      <c r="F66" s="94"/>
      <c r="G66" s="95"/>
      <c r="H66" s="95"/>
      <c r="I66" s="97"/>
      <c r="J66" s="101" t="s">
        <v>56</v>
      </c>
      <c r="K66" s="29"/>
      <c r="L66" s="29"/>
      <c r="N66" s="29"/>
      <c r="O66" s="113"/>
      <c r="P66" s="145">
        <v>132.1</v>
      </c>
      <c r="Q66" s="145">
        <v>129.7</v>
      </c>
    </row>
    <row r="67" spans="1:17" ht="89.25">
      <c r="A67" s="93">
        <v>54</v>
      </c>
      <c r="B67" s="94"/>
      <c r="C67" s="95"/>
      <c r="D67" s="95"/>
      <c r="E67" s="96"/>
      <c r="F67" s="94"/>
      <c r="G67" s="95"/>
      <c r="H67" s="95"/>
      <c r="I67" s="97"/>
      <c r="J67" s="162" t="s">
        <v>119</v>
      </c>
      <c r="K67" s="29"/>
      <c r="L67" s="29"/>
      <c r="N67" s="29"/>
      <c r="O67" s="113"/>
      <c r="P67" s="145">
        <v>216.4</v>
      </c>
      <c r="Q67" s="145">
        <v>225</v>
      </c>
    </row>
    <row r="68" spans="1:17" ht="15" customHeight="1">
      <c r="A68" s="161">
        <v>55</v>
      </c>
      <c r="B68" s="98" t="s">
        <v>2</v>
      </c>
      <c r="C68" s="99" t="s">
        <v>20</v>
      </c>
      <c r="D68" s="99" t="s">
        <v>10</v>
      </c>
      <c r="E68" s="193" t="s">
        <v>68</v>
      </c>
      <c r="F68" s="194"/>
      <c r="G68" s="99" t="s">
        <v>13</v>
      </c>
      <c r="H68" s="99" t="s">
        <v>1</v>
      </c>
      <c r="I68" s="100" t="s">
        <v>113</v>
      </c>
      <c r="J68" s="9" t="s">
        <v>50</v>
      </c>
      <c r="K68" s="34">
        <f>SUM(K71:K71)</f>
        <v>48304</v>
      </c>
      <c r="L68" s="34">
        <f>SUM(L71:L71)</f>
        <v>41479</v>
      </c>
      <c r="M68" s="34">
        <f>SUM(M71:M71)</f>
        <v>0</v>
      </c>
      <c r="N68" s="34">
        <f>SUM(N71:N71)</f>
        <v>48304</v>
      </c>
      <c r="O68" s="114">
        <f>SUM(O71:O71)</f>
        <v>49918</v>
      </c>
      <c r="P68" s="149">
        <f>SUM(P70:P71)</f>
        <v>69986</v>
      </c>
      <c r="Q68" s="149">
        <f>SUM(Q70:Q71)</f>
        <v>73694</v>
      </c>
    </row>
    <row r="69" spans="1:17" ht="11.25" customHeight="1">
      <c r="A69" s="93">
        <v>56</v>
      </c>
      <c r="B69" s="94"/>
      <c r="C69" s="95"/>
      <c r="D69" s="95"/>
      <c r="E69" s="96"/>
      <c r="F69" s="94"/>
      <c r="G69" s="95"/>
      <c r="H69" s="95"/>
      <c r="I69" s="97"/>
      <c r="J69" s="6" t="s">
        <v>21</v>
      </c>
      <c r="K69" s="29"/>
      <c r="L69" s="29"/>
      <c r="N69" s="30"/>
      <c r="O69" s="113"/>
      <c r="P69" s="148"/>
      <c r="Q69" s="148"/>
    </row>
    <row r="70" spans="1:17" ht="51">
      <c r="A70" s="93">
        <v>57</v>
      </c>
      <c r="B70" s="94"/>
      <c r="C70" s="95"/>
      <c r="D70" s="95"/>
      <c r="E70" s="96"/>
      <c r="F70" s="94"/>
      <c r="G70" s="95"/>
      <c r="H70" s="95"/>
      <c r="I70" s="97"/>
      <c r="J70" s="58" t="s">
        <v>53</v>
      </c>
      <c r="K70" s="29"/>
      <c r="L70" s="29"/>
      <c r="N70" s="30"/>
      <c r="O70" s="113"/>
      <c r="P70" s="145">
        <v>21571</v>
      </c>
      <c r="Q70" s="145">
        <v>22630</v>
      </c>
    </row>
    <row r="71" spans="1:17" ht="90">
      <c r="A71" s="93">
        <v>58</v>
      </c>
      <c r="B71" s="94"/>
      <c r="C71" s="129"/>
      <c r="D71" s="129"/>
      <c r="E71" s="130"/>
      <c r="F71" s="131"/>
      <c r="G71" s="129"/>
      <c r="H71" s="129"/>
      <c r="I71" s="132"/>
      <c r="J71" s="152" t="s">
        <v>98</v>
      </c>
      <c r="K71" s="133">
        <f>47602+351+351</f>
        <v>48304</v>
      </c>
      <c r="L71" s="133">
        <v>41479</v>
      </c>
      <c r="M71" s="27"/>
      <c r="N71" s="133">
        <f>47602+351+351</f>
        <v>48304</v>
      </c>
      <c r="O71" s="134">
        <v>49918</v>
      </c>
      <c r="P71" s="154">
        <v>48415</v>
      </c>
      <c r="Q71" s="154">
        <v>51064</v>
      </c>
    </row>
    <row r="72" spans="1:17" ht="13.5" thickBot="1">
      <c r="A72" s="22">
        <v>59</v>
      </c>
      <c r="B72" s="92"/>
      <c r="C72" s="118"/>
      <c r="D72" s="118"/>
      <c r="E72" s="199"/>
      <c r="F72" s="199"/>
      <c r="G72" s="118"/>
      <c r="H72" s="118"/>
      <c r="I72" s="118"/>
      <c r="J72" s="135" t="s">
        <v>41</v>
      </c>
      <c r="K72" s="128" t="e">
        <f>SUM(K14,K46)</f>
        <v>#REF!</v>
      </c>
      <c r="L72" s="128" t="e">
        <f>SUM(L14,L46)-9.126-6078.162</f>
        <v>#REF!</v>
      </c>
      <c r="M72" s="128" t="e">
        <f>SUM(M14,M46)-6078.16-9.126</f>
        <v>#REF!</v>
      </c>
      <c r="N72" s="128" t="e">
        <f>SUM(N14,N46)</f>
        <v>#REF!</v>
      </c>
      <c r="O72" s="128" t="e">
        <f>SUM(O14,O46)</f>
        <v>#REF!</v>
      </c>
      <c r="P72" s="155">
        <f>SUM(P14,P46)</f>
        <v>311084.69999999995</v>
      </c>
      <c r="Q72" s="155">
        <f>SUM(Q14+Q46)</f>
        <v>324877.8</v>
      </c>
    </row>
    <row r="73" ht="11.25">
      <c r="A73" s="196"/>
    </row>
    <row r="74" spans="1:17" ht="15">
      <c r="A74" s="197"/>
      <c r="B74" s="186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44"/>
    </row>
    <row r="75" spans="1:17" ht="15">
      <c r="A75" s="198"/>
      <c r="B75" s="186" t="s">
        <v>58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8"/>
    </row>
    <row r="76" ht="11.25">
      <c r="A76" s="188"/>
    </row>
    <row r="77" ht="11.25">
      <c r="A77" s="188"/>
    </row>
    <row r="78" ht="12.75" customHeight="1">
      <c r="A78" s="188"/>
    </row>
    <row r="79" ht="11.25">
      <c r="A79" s="188"/>
    </row>
    <row r="80" ht="11.25">
      <c r="A80" s="188"/>
    </row>
    <row r="82" spans="1:27" s="27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56">
    <mergeCell ref="E23:F23"/>
    <mergeCell ref="E50:F50"/>
    <mergeCell ref="E38:F38"/>
    <mergeCell ref="E39:F39"/>
    <mergeCell ref="E55:F55"/>
    <mergeCell ref="E48:F48"/>
    <mergeCell ref="E44:F44"/>
    <mergeCell ref="E42:F42"/>
    <mergeCell ref="E40:F40"/>
    <mergeCell ref="E41:F41"/>
    <mergeCell ref="J1:P1"/>
    <mergeCell ref="J2:P2"/>
    <mergeCell ref="J3:P3"/>
    <mergeCell ref="J4:P4"/>
    <mergeCell ref="A7:AA8"/>
    <mergeCell ref="E37:F37"/>
    <mergeCell ref="E24:F24"/>
    <mergeCell ref="E29:F29"/>
    <mergeCell ref="E25:F25"/>
    <mergeCell ref="E26:F26"/>
    <mergeCell ref="J5:Q5"/>
    <mergeCell ref="A73:A80"/>
    <mergeCell ref="E72:F72"/>
    <mergeCell ref="E57:F57"/>
    <mergeCell ref="E45:F45"/>
    <mergeCell ref="E27:F27"/>
    <mergeCell ref="E59:F59"/>
    <mergeCell ref="E32:F32"/>
    <mergeCell ref="E43:F43"/>
    <mergeCell ref="E28:F28"/>
    <mergeCell ref="E30:F30"/>
    <mergeCell ref="B75:Q75"/>
    <mergeCell ref="E56:F56"/>
    <mergeCell ref="E46:F46"/>
    <mergeCell ref="E47:F47"/>
    <mergeCell ref="E60:F60"/>
    <mergeCell ref="B74:P74"/>
    <mergeCell ref="E49:F49"/>
    <mergeCell ref="E68:F68"/>
    <mergeCell ref="E58:F58"/>
    <mergeCell ref="E15:F15"/>
    <mergeCell ref="E16:F16"/>
    <mergeCell ref="E19:F19"/>
    <mergeCell ref="E21:F21"/>
    <mergeCell ref="E22:F22"/>
    <mergeCell ref="E20:F20"/>
    <mergeCell ref="J6:Q6"/>
    <mergeCell ref="B12:I12"/>
    <mergeCell ref="B13:I13"/>
    <mergeCell ref="E14:F14"/>
    <mergeCell ref="E36:F36"/>
    <mergeCell ref="E17:F17"/>
    <mergeCell ref="E31:F31"/>
    <mergeCell ref="E34:F34"/>
    <mergeCell ref="E35:F35"/>
    <mergeCell ref="E33:F3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42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2018-01-02T08:14:25Z</cp:lastPrinted>
  <dcterms:created xsi:type="dcterms:W3CDTF">2004-11-29T04:51:36Z</dcterms:created>
  <dcterms:modified xsi:type="dcterms:W3CDTF">2019-03-29T06:16:47Z</dcterms:modified>
  <cp:category/>
  <cp:version/>
  <cp:contentType/>
  <cp:contentStatus/>
</cp:coreProperties>
</file>