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730" windowWidth="12120" windowHeight="5100" activeTab="0"/>
  </bookViews>
  <sheets>
    <sheet name="прилож.1" sheetId="1" r:id="rId1"/>
    <sheet name="Лист1" sheetId="2" r:id="rId2"/>
  </sheets>
  <definedNames/>
  <calcPr fullCalcOnLoad="1"/>
</workbook>
</file>

<file path=xl/sharedStrings.xml><?xml version="1.0" encoding="utf-8"?>
<sst xmlns="http://schemas.openxmlformats.org/spreadsheetml/2006/main" count="983" uniqueCount="243">
  <si>
    <t>1</t>
  </si>
  <si>
    <t>0000</t>
  </si>
  <si>
    <t>000</t>
  </si>
  <si>
    <t>00</t>
  </si>
  <si>
    <t>00000</t>
  </si>
  <si>
    <t>Но-мер стро-ки</t>
  </si>
  <si>
    <t>01</t>
  </si>
  <si>
    <t>02000</t>
  </si>
  <si>
    <t>110</t>
  </si>
  <si>
    <t>05</t>
  </si>
  <si>
    <t>02</t>
  </si>
  <si>
    <t>03000</t>
  </si>
  <si>
    <t>06</t>
  </si>
  <si>
    <t>01000</t>
  </si>
  <si>
    <t>04</t>
  </si>
  <si>
    <t>06000</t>
  </si>
  <si>
    <t>11</t>
  </si>
  <si>
    <t>12</t>
  </si>
  <si>
    <t>13</t>
  </si>
  <si>
    <t>14</t>
  </si>
  <si>
    <t>05000</t>
  </si>
  <si>
    <t>120</t>
  </si>
  <si>
    <t>16</t>
  </si>
  <si>
    <t>130</t>
  </si>
  <si>
    <t>2</t>
  </si>
  <si>
    <t>151</t>
  </si>
  <si>
    <t>01001</t>
  </si>
  <si>
    <t>03999</t>
  </si>
  <si>
    <t>в том числе:</t>
  </si>
  <si>
    <t>Безвозмездные поступления от других бюджетов бюджетной системы Российской Федерации</t>
  </si>
  <si>
    <t>НАЛОГОВЫЕ И НЕНАЛОГОВЫЕ 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</si>
  <si>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</si>
  <si>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</si>
  <si>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</si>
  <si>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</si>
  <si>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</si>
  <si>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 на имущество физических лиц</t>
  </si>
  <si>
    <t>НАЛОГИ НА ИМУЩЕСТВО</t>
  </si>
  <si>
    <t>Земельный налог</t>
  </si>
  <si>
    <t>09000</t>
  </si>
  <si>
    <t>ПЛАТЕЖИ ПРИ ПОЛЬЗОВАНИИ ПРИРОДНЫМИ РЕСУРСАМИ</t>
  </si>
  <si>
    <t>Плата за негативное воздействие на окружающую среду</t>
  </si>
  <si>
    <t>02999</t>
  </si>
  <si>
    <t>Субсидии на осуществление мероприятий по организации питания в муниципальных общеобразовательных учреждениях</t>
  </si>
  <si>
    <t xml:space="preserve">Субвенции бюджетам субъектов Российской Федерации и муниципальных образований </t>
  </si>
  <si>
    <t>03015</t>
  </si>
  <si>
    <t>03022</t>
  </si>
  <si>
    <t>Код бюджетной классификации РФ</t>
  </si>
  <si>
    <t>Наименование доходов</t>
  </si>
  <si>
    <t>03024</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</si>
  <si>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</si>
  <si>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</si>
  <si>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ДОХОДЫ ОТ ПРОДАЖИ МАТЕРИАЛЬНЫХ И НЕМАТЕРИАЛЬНЫХ АКТИВОВ</t>
  </si>
  <si>
    <t>430</t>
  </si>
  <si>
    <t>08</t>
  </si>
  <si>
    <t>ГОСУДАРСТВЕННАЯ ПОШЛИНА</t>
  </si>
  <si>
    <t>ШТРАФЫ, САНКЦИИ, ВОЗМЕЩЕНИЕ УЩЕРБА</t>
  </si>
  <si>
    <t>БЕЗВОЗМЕЗДНЫЕ ПОСТУПЛЕНИЯ</t>
  </si>
  <si>
    <t>ИТОГО ДОХОДОВ</t>
  </si>
  <si>
    <t>03001</t>
  </si>
  <si>
    <t>Субвенции бюджетам городских округов на выполнение передаваемых полномочий субъектов Российской Федерации</t>
  </si>
  <si>
    <t>Субсидии на выравнивание бюджетной обеспеченности муниципальных районов (городских округов) по реализации ими их отдельных расходных обязательств по вопросам местного значения</t>
  </si>
  <si>
    <t>Субсидии на организацию отдыха детей в каникулярное время</t>
  </si>
  <si>
    <t>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</si>
  <si>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</si>
  <si>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</si>
  <si>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</si>
  <si>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</si>
  <si>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Субвенция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</si>
  <si>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государственного полномочия по созданию административных комиссий</t>
  </si>
  <si>
    <t>Ожидаемое исполнение за год,тыс.руб.</t>
  </si>
  <si>
    <t>Прогноз на 2013 год по расчетам ГАДБ,тыс.руб.</t>
  </si>
  <si>
    <t>Бюджет на 2012 год,тыс.руб.</t>
  </si>
  <si>
    <t>Исполнение на 01.11. 2012 года,тыс.руб.</t>
  </si>
  <si>
    <t>Доходы от продажи земельных участков, находящихся в в государственной и муниципальной собственности (за исключением земельных участков бюджетных и автономных учреждений)</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</si>
  <si>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</si>
  <si>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</si>
  <si>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осуществление  первичного воинского учета на территориях, где отсутствуют военные комиссариаты</t>
  </si>
  <si>
    <t>077</t>
  </si>
  <si>
    <t>025</t>
  </si>
  <si>
    <t xml:space="preserve">Субсидии на подготовку документации по планировке территории </t>
  </si>
  <si>
    <t>Межбюджетные трансферты, передаваемые бюджетам городских округов на комплектование книжных фондов бюблиотек муниципальных образований</t>
  </si>
  <si>
    <t>Субсидии на капитальный ремонт и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учреждения</t>
  </si>
  <si>
    <t>Субсидии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</si>
  <si>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009</t>
  </si>
  <si>
    <t>Субсидии бюджетам городских округов на поддержку малого и среднего предпринимательства, включая крестьянские (фермерские) хозяйства</t>
  </si>
  <si>
    <t>Субсидии на капитальный ремонт зданий и помещений, в которых размещаются муниципальные учреждения культуры, приведение в соответствие с требованиями пожарной безопасности и санитарного законодательства и (или) оснащение таких учреждений специальным оборудованием, музыкальным оборудованием, инвентарем и муз.инструментами</t>
  </si>
  <si>
    <t>145</t>
  </si>
  <si>
    <t>03</t>
  </si>
  <si>
    <t>021</t>
  </si>
  <si>
    <t>Субсидии на реализацию мер по поэтапному повышению средней заработной платы работников муниципальных учреждений культуры</t>
  </si>
  <si>
    <t>Доходы от оказания платных услуг  (работ)</t>
  </si>
  <si>
    <t>Субсидии бюджетам бюджетной системы Российской Федерации (межбюджетные субсидии)</t>
  </si>
  <si>
    <t>Субсидии бюджетам городских округов на модернизацию региональных систем ощего образования</t>
  </si>
  <si>
    <t xml:space="preserve">Субвенции бюджетам городских округов на ежемесячное денежное вознаграждение за классное руководство </t>
  </si>
  <si>
    <t>Прочие субвенции бюджетам городских округов</t>
  </si>
  <si>
    <t>999</t>
  </si>
  <si>
    <t>Прочие межбюджетные трансферты, передаваемые бюджетам городских округов</t>
  </si>
  <si>
    <t xml:space="preserve">Дотации бюджетам городских округовна выравнивание бюджетной обеспеченности </t>
  </si>
  <si>
    <t>Прочие субсидии бюджетам городских округов</t>
  </si>
  <si>
    <t>Субсидии на реализацию мер по поэтапному повышению средней заработной платы педагогических работников муниципальных образовательных организаций дошкольного образования</t>
  </si>
  <si>
    <t>Субсидии на повышение размера минимальной заработной платы работников муниципальных образовательных учреждений (за исключением муниципальных общеобразовательных учреждений)</t>
  </si>
  <si>
    <t>Субсидии на приобретение и (или) замену автобусов для подвоза обучающихся в муниципальные общеобразовательные учреждения, оснащение аппаратурой спутниковой навигации ГЛОНАСС, тахографами используемого парка автобусов</t>
  </si>
  <si>
    <t>Средства резервного фонда Правительства Свердловской области на проведение ремонтных работ здания МКУ "Махнёвский культурно-досуговый центр"</t>
  </si>
  <si>
    <t>Средства резервного фонда Правительства Свердловской области на проведение капитального ремонта здания  "Санкинского детского сада"</t>
  </si>
  <si>
    <t>Межбюджетные трансферты из областного бюджета бюджетам муниципальных районов (городских округов) на стимулирование расположенных на территории Свердловской области муниципальных образований, на территориях которых поступления доходов областного бюджета от налога на прибыль организаций и налога на имущество организаций и от административных штрафов, налагаемых административными комиссиями муниципальных образований, а также доходов местных бюджетов от земельного налога и налога на имущество физ.лиц в 2012 году увеличилась по сравнению с объемом поступлений этих платежей в 2011 году</t>
  </si>
  <si>
    <t>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</si>
  <si>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</si>
  <si>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</si>
  <si>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СВОД  ДОХОДОВ БЮДЖЕТА МАХНЁВСКОГО МУНИЦИПАЛЬНОГО ОБРАЗОВАНИЯ НА 2013 ГОД</t>
  </si>
  <si>
    <t>% выполнения к году</t>
  </si>
  <si>
    <t>Субвенции на осуществление государственного полномочия Свердловской области по предоставлениюгражданам, проживающим на территории  Свердловской области, меры социальной поддержки по частичному освобождению от платы за коммунальные услуги</t>
  </si>
  <si>
    <t>Финансовый отдел  Администрации Махнёвского муниципального образования</t>
  </si>
  <si>
    <t>Справка по доходам</t>
  </si>
  <si>
    <t>Наименование</t>
  </si>
  <si>
    <t>Классификация доходов</t>
  </si>
  <si>
    <t>Администратор</t>
  </si>
  <si>
    <t>Вид доходов</t>
  </si>
  <si>
    <t>Программа
(подпрограмма)</t>
  </si>
  <si>
    <t>Экономическая классификация
доходов</t>
  </si>
  <si>
    <t>Группа</t>
  </si>
  <si>
    <t>Подгруппа</t>
  </si>
  <si>
    <t>Статья</t>
  </si>
  <si>
    <t>Подстатья</t>
  </si>
  <si>
    <t>Элемент</t>
  </si>
  <si>
    <t>010</t>
  </si>
  <si>
    <t>1000</t>
  </si>
  <si>
    <t>2000</t>
  </si>
  <si>
    <t>3000</t>
  </si>
  <si>
    <t>020</t>
  </si>
  <si>
    <t>030</t>
  </si>
  <si>
    <t>акцизы на дизельное топливо</t>
  </si>
  <si>
    <t>230</t>
  </si>
  <si>
    <t>акцизы на моторные масла</t>
  </si>
  <si>
    <t>240</t>
  </si>
  <si>
    <t>акцизы на автомобильный бензин</t>
  </si>
  <si>
    <t>250</t>
  </si>
  <si>
    <t>акцизы на прямогонный бензин</t>
  </si>
  <si>
    <t>260</t>
  </si>
  <si>
    <t>ЕНВД (штрафы)</t>
  </si>
  <si>
    <t>4000</t>
  </si>
  <si>
    <t>012</t>
  </si>
  <si>
    <t>022</t>
  </si>
  <si>
    <t>0001</t>
  </si>
  <si>
    <t>доходы от сдачи в аренду объектов нежилого фонда ГО. находящегося в казне ГО и не явл. памятниками истории. культуры и градостроительства</t>
  </si>
  <si>
    <t>074</t>
  </si>
  <si>
    <t>0003</t>
  </si>
  <si>
    <t>плата за наём</t>
  </si>
  <si>
    <t>0004</t>
  </si>
  <si>
    <t xml:space="preserve"> доходы от сдачи в аренду движимого имущества, находящегося в казне ГО</t>
  </si>
  <si>
    <t>0010</t>
  </si>
  <si>
    <t>09</t>
  </si>
  <si>
    <t>044</t>
  </si>
  <si>
    <t>6000</t>
  </si>
  <si>
    <t>Плата за выбросы загрязняющих веществ в водные объекты</t>
  </si>
  <si>
    <t>040</t>
  </si>
  <si>
    <t>994</t>
  </si>
  <si>
    <t>Прочие доходы от компенсации затрат бюджетов ГО (в части возврата дебиторской задолженности прошлых лет)</t>
  </si>
  <si>
    <t>410</t>
  </si>
  <si>
    <t>024</t>
  </si>
  <si>
    <t>Денежные взыскания (штрафы) за нарушение земельного законодательства</t>
  </si>
  <si>
    <t>25</t>
  </si>
  <si>
    <t>060</t>
  </si>
  <si>
    <t>140</t>
  </si>
  <si>
    <t>денежные взыскания (штрафы) за нарушение законодательства РФ об административных правонарушениях, предусмотренных ст.20.25 Кодекса РФ об адмигнистративных правонарушениях</t>
  </si>
  <si>
    <t>43</t>
  </si>
  <si>
    <t>Прочие поступления от денежных взысканий (штрафов) и иных сумм в возмещение ущерба, зачисляемые в бюджеты городских округов</t>
  </si>
  <si>
    <t>90</t>
  </si>
  <si>
    <t>Невыясненные поступления, зачисляемые в бюджеты городских округов</t>
  </si>
  <si>
    <t>17</t>
  </si>
  <si>
    <t>180</t>
  </si>
  <si>
    <t>001</t>
  </si>
  <si>
    <t>015</t>
  </si>
  <si>
    <t>субвенции бюджетам ГО на предоставление гражданам субсидий на оплату жилого помещения и коммунальных услуг</t>
  </si>
  <si>
    <t>19</t>
  </si>
  <si>
    <t>Итого</t>
  </si>
  <si>
    <t>Плата за выбросы загрязняющих веществ в атмосферный воздух стационарными объектами</t>
  </si>
  <si>
    <t>048</t>
  </si>
  <si>
    <t>Плата за выбросы загрязныющих веществ в атмосферный воздух передвижными объектами</t>
  </si>
  <si>
    <t>Плата за размещение отходов производства и потребления</t>
  </si>
  <si>
    <t>100</t>
  </si>
  <si>
    <t>177</t>
  </si>
  <si>
    <t>НДФЛ с доходов, источником которых явл.налог.агент, за исключением доходов, в отношении которых исчисление и уплата налога осуществляются в соответствии со ст.227; 227,1 и 228 НК РФ</t>
  </si>
  <si>
    <t>182</t>
  </si>
  <si>
    <t>НДФЛ с доходов, источником которых явл.налог.агент, за исключением доходов, в отношении которых исчисление и уплата налога осуществляются в соответствии со ст.227; 227,1 и 228 НК РФ (пени)</t>
  </si>
  <si>
    <t>НДФЛ с доходов, источником которых явл.налог.агент, за исключением доходов, в отношении которых исчисление и уплата налога осуществляются в соответствии со ст.227; 227,1 и 228 НК РФ (штрафы)</t>
  </si>
  <si>
    <t>НДФЛ с доходов, полученных от осуществления деятельности физ.лицами, зарегистрированных в качестве индивидуальных предпринимателей, нотариусов, адвокатов и др.лиц в соответствии со ст.227 НК РФ</t>
  </si>
  <si>
    <t>пени и проценты по НДФЛ с доходов, полученных от осуществления деятельности физ.лицами, зарегистрированными в качестве ИП, нотариусов, адвокатов в соответствии со ст 227 НК РФ</t>
  </si>
  <si>
    <t>Налог на доходы физических лиц с доходов,  полученных физическими лицами  в соответствии со ст.228 НК РФ</t>
  </si>
  <si>
    <t>Налог на доходы физических лиц с доходов,  полученных физическими лицами  в соответствии со ст.228 НК РФ (пени и проценты)</t>
  </si>
  <si>
    <t>Налог на доходы физических лиц с доходов,  полученных физическими лицами  в соответствии со ст.228 НК РФ (штрафы)</t>
  </si>
  <si>
    <t>ЕНВД для отдельных видов деятельности</t>
  </si>
  <si>
    <t>ЕНВД (пени)</t>
  </si>
  <si>
    <t>Единый налог на вменненый доход для отдельных видов деятельности (за налоговые периоды, истекшие до 01.01.11 г)пени и проценты</t>
  </si>
  <si>
    <t>18210503010012000110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</si>
  <si>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</si>
  <si>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18210601020044000110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</si>
  <si>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</si>
  <si>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t>
  </si>
  <si>
    <t>Зем.налог по ставкам п1.1 ст.394 гор.окр (штрафы)</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</si>
  <si>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</si>
  <si>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Зем.налог по ставкам под.2 п.1 ст.394 город.округов (пени)</t>
  </si>
  <si>
    <t>Зем.налог по ставкам под.2 п.1 ст.394 гор.окр (штрафы)</t>
  </si>
  <si>
    <t>земельн.налог по ставке под.2.п.1 ст.394 гор.окр.(проч.пост)</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</si>
  <si>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</si>
  <si>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18811690040046000140</t>
  </si>
  <si>
    <t>188</t>
  </si>
  <si>
    <t>321</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</si>
  <si>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городских округов</t>
  </si>
  <si>
    <t>901</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</si>
  <si>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</si>
  <si>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Прочие доходы от оказания платных услуг (работ) получателями средств бюджетов городских округов</t>
  </si>
  <si>
    <t>Прочие доходы от оказания платных услуг (в части платы за питание в казенных муниципальных общеобразовательных школах)</t>
  </si>
  <si>
    <t>Прочие доходы от оказания платных услуг</t>
  </si>
  <si>
    <t xml:space="preserve">Доходы от родажи квартир, находящихся в собственности ГО
</t>
  </si>
  <si>
    <t>доходы от продажи мат. и немат. активов</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</si>
  <si>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</si>
  <si>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Субсидии на развитие и модернизацию объектов коммунальной инфрастуры муниципального значения</t>
  </si>
  <si>
    <t>Субвенции бюджетам городских округов на оплату жилищно-коммунальных услуг отдельным категегориям граждан</t>
  </si>
  <si>
    <t>субвенции бюджетам ГО на осуществление первичного воинского учета</t>
  </si>
  <si>
    <t>Возврат остатков субсидий, субвенций и иных межбюджетных трансфертов, имеющих целевое назначение, прошлых лет из бюджетов ГО</t>
  </si>
  <si>
    <t>919</t>
  </si>
  <si>
    <t>Дотации бюджетам городских огругов на выравнивание бюджетной обеспеченности</t>
  </si>
  <si>
    <t>Перечисления из бюджетов ГО для осуществления возврата излишне уплаченных или излишне взысканных сумм налогов, сборов и иных платежей</t>
  </si>
  <si>
    <t>Сумма за период c 01.01.2014 по 28.11.2014</t>
  </si>
  <si>
    <t>Сумма за 01.12.2014</t>
  </si>
  <si>
    <t>Налог на доходы физических лиц  в виде фиксированных авансовых платежей с доходов, полученных физ.лицами, являющимися иностранными гражданами, осуществляющими трудовую деятельность по найму у физ.лиц на основании патента в соответствии со ст.227,1 НК РФ</t>
  </si>
  <si>
    <t>земельный налог возникший до 01.01.06г. мобилизуемый на территории ГО</t>
  </si>
  <si>
    <t>052</t>
  </si>
  <si>
    <t>Невыясненные поступления</t>
  </si>
  <si>
    <t xml:space="preserve">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t>
  </si>
  <si>
    <t>Бюджет на 2016 год.,тыс.руб.</t>
  </si>
  <si>
    <t>Утверждено Решением Думы от 25.12.2015 № 64</t>
  </si>
  <si>
    <t>Налог, взимаемый в связи с применением упрощенной системы налогообложения</t>
  </si>
  <si>
    <t>Субвенции на осуществление государственного полномочия Российской  федерации по подготовке и проведению Всероссийской сельскохозяйственной переписи</t>
  </si>
  <si>
    <t>ИНФОРМАЦИЯ О ПОСТУПЛЕНИИ ДОХОДОВ БЮДЖЕТА МАХНЁВСКОГО МУНИЦИПАЛЬНОГО ОБРАЗОВАНИЯ НА 01.04.2016 ГОДА</t>
  </si>
  <si>
    <t>Исполнение на 01.04.2016 года,тыс.руб</t>
  </si>
  <si>
    <t>Приложение №1</t>
  </si>
  <si>
    <t xml:space="preserve">к Постановлению Администрации </t>
  </si>
  <si>
    <t>Махнёвского муниципального образования</t>
  </si>
  <si>
    <t>Временно исполняющий полномочия</t>
  </si>
  <si>
    <t>Главы Махнёвского муниципального образования                                                                                                             В.В.Колотвин</t>
  </si>
  <si>
    <t>от  15.06.2016г.   № 483</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</si>
</sst>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0&quot;р.&quot;"/>
    <numFmt numFmtId="180" formatCode="#,##0.00_р_."/>
  </numFmts>
  <fonts count="58">
    <font>
      <sz val="10"/>
      <name val="Arial Cyr"/>
      <family val="0"/>
    </font>
    <font>
      <sz val="8"/>
      <name val="Times New Roman CYR"/>
      <family val="1"/>
    </font>
    <font>
      <u val="single"/>
      <sz val="10"/>
      <color indexed="12"/>
      <name val="Arial Cyr"/>
      <family val="0"/>
    </font>
    <font>
      <u val="single"/>
      <sz val="10"/>
      <color indexed="36"/>
      <name val="Arial Cyr"/>
      <family val="0"/>
    </font>
    <font>
      <b/>
      <sz val="10"/>
      <name val="Times New Roman CYR"/>
      <family val="1"/>
    </font>
    <font>
      <b/>
      <sz val="10"/>
      <name val="Times New Roman"/>
      <family val="1"/>
    </font>
    <font>
      <sz val="10"/>
      <name val="Times New Roman CYR"/>
      <family val="1"/>
    </font>
    <font>
      <sz val="10"/>
      <name val="Times New Roman"/>
      <family val="1"/>
    </font>
    <font>
      <b/>
      <i/>
      <sz val="10"/>
      <name val="Times New Roman CYR"/>
      <family val="1"/>
    </font>
    <font>
      <b/>
      <sz val="9"/>
      <name val="Times New Roman CYR"/>
      <family val="1"/>
    </font>
    <font>
      <sz val="11"/>
      <name val="Times New Roman CYR"/>
      <family val="1"/>
    </font>
    <font>
      <b/>
      <sz val="8"/>
      <name val="Times New Roman CYR"/>
      <family val="0"/>
    </font>
    <font>
      <u val="single"/>
      <sz val="10"/>
      <name val="Times New Roman CYR"/>
      <family val="1"/>
    </font>
    <font>
      <b/>
      <i/>
      <u val="single"/>
      <sz val="10"/>
      <name val="Times New Roman CYR"/>
      <family val="1"/>
    </font>
    <font>
      <u val="single"/>
      <sz val="8"/>
      <name val="Times New Roman CYR"/>
      <family val="1"/>
    </font>
    <font>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Cyr"/>
      <family val="0"/>
    </font>
    <font>
      <sz val="8"/>
      <color indexed="8"/>
      <name val="Arial Cyr"/>
      <family val="0"/>
    </font>
    <font>
      <u val="single"/>
      <sz val="10"/>
      <color indexed="8"/>
      <name val="Arial Cyr"/>
      <family val="0"/>
    </font>
    <font>
      <b/>
      <sz val="14"/>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Cyr"/>
      <family val="0"/>
    </font>
    <font>
      <sz val="8"/>
      <color rgb="FF000000"/>
      <name val="Arial Cyr"/>
      <family val="0"/>
    </font>
    <font>
      <u val="single"/>
      <sz val="10"/>
      <color rgb="FF000000"/>
      <name val="Arial Cyr"/>
      <family val="0"/>
    </font>
    <font>
      <b/>
      <sz val="14"/>
      <color rgb="FF000000"/>
      <name val="Arial Cyr"/>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medium"/>
      <right style="medium"/>
      <top style="thin"/>
      <bottom style="thin"/>
    </border>
    <border>
      <left style="thin"/>
      <right style="thin"/>
      <top style="thin"/>
      <bottom style="thin"/>
    </border>
    <border>
      <left>
        <color indexed="63"/>
      </left>
      <right style="medium"/>
      <top style="thin"/>
      <bottom style="thin"/>
    </border>
    <border>
      <left style="thin"/>
      <right style="thin"/>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thin"/>
      <bottom style="thin"/>
    </border>
    <border>
      <left style="medium"/>
      <right style="thin"/>
      <top style="thin"/>
      <bottom style="thin"/>
    </border>
    <border>
      <left>
        <color indexed="63"/>
      </left>
      <right>
        <color indexed="63"/>
      </right>
      <top>
        <color indexed="63"/>
      </top>
      <bottom style="thin"/>
    </border>
    <border>
      <left>
        <color indexed="63"/>
      </left>
      <right style="medium"/>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thin"/>
    </border>
    <border>
      <left>
        <color indexed="63"/>
      </left>
      <right style="thin"/>
      <top style="medium"/>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style="medium"/>
      <right style="medium"/>
      <top style="thin"/>
      <bottom>
        <color indexed="63"/>
      </bottom>
    </border>
    <border>
      <left style="medium"/>
      <right>
        <color indexed="63"/>
      </right>
      <top style="medium"/>
      <bottom>
        <color indexed="63"/>
      </bottom>
    </border>
    <border>
      <left>
        <color indexed="63"/>
      </left>
      <right>
        <color indexed="63"/>
      </right>
      <top style="medium"/>
      <bottom style="medium"/>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style="thin"/>
      <right style="thin"/>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30" borderId="0">
      <alignment/>
      <protection/>
    </xf>
    <xf numFmtId="0" fontId="0" fillId="30" borderId="0">
      <alignment/>
      <protection/>
    </xf>
    <xf numFmtId="0" fontId="0" fillId="30" borderId="0">
      <alignment/>
      <protection/>
    </xf>
    <xf numFmtId="0" fontId="0" fillId="30" borderId="0">
      <alignment/>
      <protection/>
    </xf>
    <xf numFmtId="0" fontId="3" fillId="0" borderId="0" applyNumberFormat="0" applyFill="0" applyBorder="0" applyAlignment="0" applyProtection="0"/>
    <xf numFmtId="0" fontId="49" fillId="31" borderId="0" applyNumberFormat="0" applyBorder="0" applyAlignment="0" applyProtection="0"/>
    <xf numFmtId="0" fontId="50" fillId="0" borderId="0" applyNumberFormat="0" applyFill="0" applyBorder="0" applyAlignment="0" applyProtection="0"/>
    <xf numFmtId="0" fontId="0" fillId="32" borderId="8" applyNumberFormat="0" applyFont="0" applyAlignment="0" applyProtection="0"/>
    <xf numFmtId="0" fontId="37" fillId="32" borderId="8" applyNumberFormat="0" applyFont="0" applyAlignment="0" applyProtection="0"/>
    <xf numFmtId="0" fontId="37" fillId="32" borderId="8" applyNumberFormat="0" applyFont="0" applyAlignment="0" applyProtection="0"/>
    <xf numFmtId="0" fontId="37" fillId="32" borderId="8" applyNumberFormat="0" applyFont="0" applyAlignment="0" applyProtection="0"/>
    <xf numFmtId="0" fontId="37" fillId="32"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3" borderId="0" applyNumberFormat="0" applyBorder="0" applyAlignment="0" applyProtection="0"/>
  </cellStyleXfs>
  <cellXfs count="259">
    <xf numFmtId="0" fontId="0" fillId="0" borderId="0" xfId="0" applyAlignment="1">
      <alignment/>
    </xf>
    <xf numFmtId="0" fontId="1" fillId="0" borderId="0" xfId="0" applyFont="1" applyAlignment="1">
      <alignment/>
    </xf>
    <xf numFmtId="49" fontId="1" fillId="0" borderId="0" xfId="0" applyNumberFormat="1" applyFont="1" applyAlignment="1">
      <alignment/>
    </xf>
    <xf numFmtId="0" fontId="1" fillId="0" borderId="0" xfId="0" applyNumberFormat="1" applyFont="1" applyAlignment="1">
      <alignment wrapText="1"/>
    </xf>
    <xf numFmtId="0" fontId="4"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49" fontId="6" fillId="0" borderId="11" xfId="0" applyNumberFormat="1" applyFont="1" applyBorder="1" applyAlignment="1">
      <alignment horizontal="center"/>
    </xf>
    <xf numFmtId="49" fontId="6" fillId="0" borderId="12" xfId="0" applyNumberFormat="1" applyFont="1" applyBorder="1" applyAlignment="1">
      <alignment horizontal="center"/>
    </xf>
    <xf numFmtId="0" fontId="7" fillId="0" borderId="13" xfId="0" applyFont="1" applyBorder="1" applyAlignment="1">
      <alignment wrapText="1"/>
    </xf>
    <xf numFmtId="0" fontId="7" fillId="0" borderId="0" xfId="0" applyFont="1" applyBorder="1" applyAlignment="1">
      <alignment wrapText="1"/>
    </xf>
    <xf numFmtId="49" fontId="6" fillId="0" borderId="14" xfId="0" applyNumberFormat="1" applyFont="1" applyBorder="1" applyAlignment="1">
      <alignment horizontal="center"/>
    </xf>
    <xf numFmtId="49" fontId="6" fillId="0" borderId="15" xfId="0" applyNumberFormat="1" applyFont="1" applyBorder="1" applyAlignment="1">
      <alignment horizontal="center"/>
    </xf>
    <xf numFmtId="49" fontId="6" fillId="0" borderId="16" xfId="0" applyNumberFormat="1" applyFont="1" applyBorder="1" applyAlignment="1">
      <alignment horizontal="center"/>
    </xf>
    <xf numFmtId="49" fontId="6" fillId="0" borderId="17" xfId="0" applyNumberFormat="1" applyFont="1" applyBorder="1" applyAlignment="1">
      <alignment horizontal="center"/>
    </xf>
    <xf numFmtId="49" fontId="6" fillId="0" borderId="18" xfId="0" applyNumberFormat="1" applyFont="1" applyBorder="1" applyAlignment="1">
      <alignment horizontal="center"/>
    </xf>
    <xf numFmtId="49" fontId="6" fillId="0" borderId="19" xfId="0" applyNumberFormat="1" applyFont="1" applyBorder="1" applyAlignment="1">
      <alignment horizontal="center"/>
    </xf>
    <xf numFmtId="49" fontId="4" fillId="0" borderId="12" xfId="0" applyNumberFormat="1" applyFont="1" applyBorder="1" applyAlignment="1">
      <alignment horizontal="center"/>
    </xf>
    <xf numFmtId="49" fontId="4" fillId="0" borderId="15" xfId="0" applyNumberFormat="1" applyFont="1" applyBorder="1" applyAlignment="1">
      <alignment horizontal="center"/>
    </xf>
    <xf numFmtId="0" fontId="5" fillId="0" borderId="13" xfId="0" applyFont="1" applyBorder="1" applyAlignment="1">
      <alignment wrapText="1"/>
    </xf>
    <xf numFmtId="49" fontId="4" fillId="0" borderId="14" xfId="0" applyNumberFormat="1" applyFont="1" applyBorder="1" applyAlignment="1">
      <alignment horizontal="center"/>
    </xf>
    <xf numFmtId="0" fontId="5" fillId="0" borderId="13" xfId="0" applyFont="1" applyBorder="1" applyAlignment="1">
      <alignment/>
    </xf>
    <xf numFmtId="49" fontId="6" fillId="34" borderId="14" xfId="0" applyNumberFormat="1" applyFont="1" applyFill="1" applyBorder="1" applyAlignment="1">
      <alignment horizontal="center"/>
    </xf>
    <xf numFmtId="49" fontId="6" fillId="34" borderId="15" xfId="0" applyNumberFormat="1" applyFont="1" applyFill="1" applyBorder="1" applyAlignment="1">
      <alignment wrapText="1"/>
    </xf>
    <xf numFmtId="49" fontId="4" fillId="34" borderId="14"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5" xfId="0" applyNumberFormat="1" applyFont="1" applyFill="1" applyBorder="1" applyAlignment="1">
      <alignment wrapText="1"/>
    </xf>
    <xf numFmtId="0" fontId="6" fillId="34" borderId="13" xfId="0" applyFont="1" applyFill="1" applyBorder="1" applyAlignment="1">
      <alignment horizontal="center"/>
    </xf>
    <xf numFmtId="49" fontId="6" fillId="34" borderId="20" xfId="0" applyNumberFormat="1" applyFont="1" applyFill="1" applyBorder="1" applyAlignment="1">
      <alignment horizontal="center"/>
    </xf>
    <xf numFmtId="0" fontId="6" fillId="34" borderId="15" xfId="0" applyNumberFormat="1" applyFont="1" applyFill="1" applyBorder="1" applyAlignment="1">
      <alignment wrapText="1"/>
    </xf>
    <xf numFmtId="0" fontId="7" fillId="34" borderId="21" xfId="0" applyFont="1" applyFill="1" applyBorder="1" applyAlignment="1">
      <alignment horizontal="justify" vertical="top" wrapText="1"/>
    </xf>
    <xf numFmtId="0" fontId="7" fillId="34" borderId="0" xfId="0" applyFont="1" applyFill="1" applyAlignment="1">
      <alignment wrapText="1"/>
    </xf>
    <xf numFmtId="0" fontId="6" fillId="34" borderId="10" xfId="0" applyFont="1" applyFill="1" applyBorder="1" applyAlignment="1">
      <alignment horizontal="center"/>
    </xf>
    <xf numFmtId="49" fontId="6" fillId="34" borderId="16" xfId="0" applyNumberFormat="1" applyFont="1" applyFill="1" applyBorder="1" applyAlignment="1">
      <alignment horizontal="center"/>
    </xf>
    <xf numFmtId="49" fontId="6" fillId="34" borderId="17" xfId="0" applyNumberFormat="1" applyFont="1" applyFill="1" applyBorder="1" applyAlignment="1">
      <alignment horizontal="center"/>
    </xf>
    <xf numFmtId="49" fontId="6" fillId="34" borderId="17" xfId="0" applyNumberFormat="1" applyFont="1" applyFill="1" applyBorder="1" applyAlignment="1">
      <alignment wrapText="1"/>
    </xf>
    <xf numFmtId="49" fontId="6" fillId="34" borderId="22" xfId="0" applyNumberFormat="1" applyFont="1" applyFill="1" applyBorder="1" applyAlignment="1">
      <alignment horizontal="center"/>
    </xf>
    <xf numFmtId="0" fontId="6" fillId="0" borderId="23" xfId="0" applyFont="1" applyBorder="1" applyAlignment="1">
      <alignment horizontal="center"/>
    </xf>
    <xf numFmtId="0" fontId="4" fillId="34" borderId="13" xfId="0" applyFont="1" applyFill="1" applyBorder="1" applyAlignment="1">
      <alignment horizontal="center"/>
    </xf>
    <xf numFmtId="49" fontId="6" fillId="34" borderId="14" xfId="0" applyNumberFormat="1" applyFont="1" applyFill="1" applyBorder="1" applyAlignment="1">
      <alignment horizontal="center"/>
    </xf>
    <xf numFmtId="49" fontId="6" fillId="34" borderId="15" xfId="0" applyNumberFormat="1" applyFont="1" applyFill="1" applyBorder="1" applyAlignment="1">
      <alignment horizontal="center"/>
    </xf>
    <xf numFmtId="49" fontId="6" fillId="34" borderId="15" xfId="0" applyNumberFormat="1" applyFont="1" applyFill="1" applyBorder="1" applyAlignment="1">
      <alignment wrapText="1"/>
    </xf>
    <xf numFmtId="0" fontId="1" fillId="34" borderId="0" xfId="0" applyFont="1" applyFill="1" applyAlignment="1">
      <alignment/>
    </xf>
    <xf numFmtId="0" fontId="4" fillId="34" borderId="10" xfId="0" applyFont="1" applyFill="1" applyBorder="1" applyAlignment="1">
      <alignment horizontal="center" wrapText="1"/>
    </xf>
    <xf numFmtId="172" fontId="6" fillId="34" borderId="24" xfId="0" applyNumberFormat="1" applyFont="1" applyFill="1" applyBorder="1" applyAlignment="1">
      <alignment/>
    </xf>
    <xf numFmtId="172" fontId="6" fillId="34" borderId="13" xfId="0" applyNumberFormat="1" applyFont="1" applyFill="1" applyBorder="1" applyAlignment="1">
      <alignment/>
    </xf>
    <xf numFmtId="172" fontId="6" fillId="34" borderId="13" xfId="0" applyNumberFormat="1" applyFont="1" applyFill="1" applyBorder="1" applyAlignment="1">
      <alignment horizontal="right"/>
    </xf>
    <xf numFmtId="172" fontId="6" fillId="34" borderId="24" xfId="0" applyNumberFormat="1" applyFont="1" applyFill="1" applyBorder="1" applyAlignment="1">
      <alignment horizontal="right"/>
    </xf>
    <xf numFmtId="172" fontId="4" fillId="34" borderId="24" xfId="0" applyNumberFormat="1" applyFont="1" applyFill="1" applyBorder="1" applyAlignment="1">
      <alignment/>
    </xf>
    <xf numFmtId="172" fontId="4" fillId="34" borderId="13" xfId="0" applyNumberFormat="1" applyFont="1" applyFill="1" applyBorder="1" applyAlignment="1">
      <alignment/>
    </xf>
    <xf numFmtId="172" fontId="4" fillId="34" borderId="13" xfId="0" applyNumberFormat="1" applyFont="1" applyFill="1" applyBorder="1" applyAlignment="1">
      <alignment horizontal="right"/>
    </xf>
    <xf numFmtId="172" fontId="4" fillId="34" borderId="25" xfId="0" applyNumberFormat="1" applyFont="1" applyFill="1" applyBorder="1" applyAlignment="1">
      <alignment horizontal="right"/>
    </xf>
    <xf numFmtId="172" fontId="8" fillId="34" borderId="13" xfId="0" applyNumberFormat="1" applyFont="1" applyFill="1" applyBorder="1" applyAlignment="1">
      <alignment/>
    </xf>
    <xf numFmtId="172" fontId="8" fillId="34" borderId="24" xfId="0" applyNumberFormat="1" applyFont="1" applyFill="1" applyBorder="1" applyAlignment="1">
      <alignment/>
    </xf>
    <xf numFmtId="0" fontId="9" fillId="0" borderId="23" xfId="0" applyFont="1" applyBorder="1" applyAlignment="1">
      <alignment horizontal="center" vertical="center" wrapText="1"/>
    </xf>
    <xf numFmtId="0" fontId="9" fillId="0" borderId="10" xfId="0" applyFont="1" applyBorder="1" applyAlignment="1">
      <alignment horizontal="center" vertical="center" wrapText="1"/>
    </xf>
    <xf numFmtId="0" fontId="9" fillId="34" borderId="10" xfId="0" applyFont="1" applyFill="1" applyBorder="1" applyAlignment="1">
      <alignment horizontal="center" vertical="center" wrapText="1"/>
    </xf>
    <xf numFmtId="49" fontId="6" fillId="34" borderId="12" xfId="0" applyNumberFormat="1" applyFont="1" applyFill="1" applyBorder="1" applyAlignment="1">
      <alignment horizontal="center"/>
    </xf>
    <xf numFmtId="0" fontId="11" fillId="0" borderId="10" xfId="0" applyFont="1" applyBorder="1" applyAlignment="1">
      <alignment horizontal="center" wrapText="1"/>
    </xf>
    <xf numFmtId="49" fontId="6" fillId="34" borderId="11" xfId="0" applyNumberFormat="1" applyFont="1" applyFill="1" applyBorder="1" applyAlignment="1">
      <alignment horizontal="center"/>
    </xf>
    <xf numFmtId="49" fontId="6" fillId="34" borderId="12"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6" fillId="34" borderId="12" xfId="0" applyNumberFormat="1" applyFont="1" applyFill="1" applyBorder="1" applyAlignment="1">
      <alignment horizontal="center"/>
    </xf>
    <xf numFmtId="49" fontId="1" fillId="34" borderId="0" xfId="0" applyNumberFormat="1" applyFont="1" applyFill="1" applyAlignment="1">
      <alignment/>
    </xf>
    <xf numFmtId="49" fontId="6" fillId="34" borderId="15" xfId="0" applyNumberFormat="1" applyFont="1" applyFill="1" applyBorder="1" applyAlignment="1">
      <alignment horizontal="center"/>
    </xf>
    <xf numFmtId="0" fontId="7" fillId="34" borderId="21" xfId="0" applyFont="1" applyFill="1" applyBorder="1" applyAlignment="1">
      <alignment wrapText="1"/>
    </xf>
    <xf numFmtId="49" fontId="4" fillId="34" borderId="12" xfId="0" applyNumberFormat="1" applyFont="1" applyFill="1" applyBorder="1" applyAlignment="1">
      <alignment horizontal="center"/>
    </xf>
    <xf numFmtId="49" fontId="4" fillId="34" borderId="14" xfId="0" applyNumberFormat="1" applyFont="1" applyFill="1" applyBorder="1" applyAlignment="1">
      <alignment horizontal="center"/>
    </xf>
    <xf numFmtId="49" fontId="4" fillId="34" borderId="15" xfId="0" applyNumberFormat="1" applyFont="1" applyFill="1" applyBorder="1" applyAlignment="1">
      <alignment horizontal="center"/>
    </xf>
    <xf numFmtId="0" fontId="5" fillId="34" borderId="0" xfId="0" applyFont="1" applyFill="1" applyBorder="1" applyAlignment="1">
      <alignment/>
    </xf>
    <xf numFmtId="0" fontId="7" fillId="34" borderId="26" xfId="0" applyFont="1" applyFill="1" applyBorder="1" applyAlignment="1">
      <alignment wrapText="1"/>
    </xf>
    <xf numFmtId="0" fontId="7" fillId="34" borderId="0" xfId="0" applyFont="1" applyFill="1" applyBorder="1" applyAlignment="1">
      <alignment wrapText="1"/>
    </xf>
    <xf numFmtId="0" fontId="7" fillId="34" borderId="27" xfId="0" applyNumberFormat="1" applyFont="1" applyFill="1" applyBorder="1" applyAlignment="1">
      <alignment horizontal="left" vertical="top" wrapText="1"/>
    </xf>
    <xf numFmtId="0" fontId="7" fillId="34" borderId="26" xfId="0" applyNumberFormat="1" applyFont="1" applyFill="1" applyBorder="1" applyAlignment="1">
      <alignment horizontal="left" vertical="top" wrapText="1"/>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0" fontId="6" fillId="34" borderId="25" xfId="0" applyFont="1" applyFill="1" applyBorder="1" applyAlignment="1">
      <alignment horizontal="center"/>
    </xf>
    <xf numFmtId="49" fontId="4" fillId="34" borderId="19" xfId="0" applyNumberFormat="1" applyFont="1" applyFill="1" applyBorder="1" applyAlignment="1">
      <alignment horizontal="center"/>
    </xf>
    <xf numFmtId="49" fontId="4" fillId="34" borderId="16" xfId="0" applyNumberFormat="1" applyFont="1" applyFill="1" applyBorder="1" applyAlignment="1">
      <alignment horizontal="center"/>
    </xf>
    <xf numFmtId="49" fontId="4" fillId="34" borderId="18" xfId="0" applyNumberFormat="1" applyFont="1" applyFill="1" applyBorder="1" applyAlignment="1">
      <alignment horizontal="center"/>
    </xf>
    <xf numFmtId="49" fontId="4" fillId="34" borderId="28" xfId="0" applyNumberFormat="1" applyFont="1" applyFill="1" applyBorder="1" applyAlignment="1">
      <alignment horizontal="center"/>
    </xf>
    <xf numFmtId="0" fontId="6" fillId="34" borderId="13" xfId="0" applyNumberFormat="1" applyFont="1" applyFill="1" applyBorder="1" applyAlignment="1">
      <alignment wrapText="1"/>
    </xf>
    <xf numFmtId="172" fontId="8" fillId="34" borderId="25" xfId="0" applyNumberFormat="1" applyFont="1" applyFill="1" applyBorder="1" applyAlignment="1">
      <alignment/>
    </xf>
    <xf numFmtId="0" fontId="1" fillId="34" borderId="28" xfId="0" applyFont="1" applyFill="1" applyBorder="1" applyAlignment="1">
      <alignment/>
    </xf>
    <xf numFmtId="172" fontId="6" fillId="34" borderId="25" xfId="0" applyNumberFormat="1" applyFont="1" applyFill="1" applyBorder="1" applyAlignment="1">
      <alignment/>
    </xf>
    <xf numFmtId="0" fontId="6" fillId="34" borderId="25" xfId="0" applyNumberFormat="1" applyFont="1" applyFill="1" applyBorder="1" applyAlignment="1">
      <alignment wrapText="1"/>
    </xf>
    <xf numFmtId="172" fontId="13" fillId="34" borderId="13" xfId="0" applyNumberFormat="1" applyFont="1" applyFill="1" applyBorder="1" applyAlignment="1">
      <alignment/>
    </xf>
    <xf numFmtId="0" fontId="14" fillId="34" borderId="21" xfId="0" applyFont="1" applyFill="1" applyBorder="1" applyAlignment="1">
      <alignment/>
    </xf>
    <xf numFmtId="172" fontId="12" fillId="34" borderId="13" xfId="0" applyNumberFormat="1" applyFont="1" applyFill="1" applyBorder="1" applyAlignment="1">
      <alignment/>
    </xf>
    <xf numFmtId="49" fontId="4" fillId="34" borderId="21" xfId="0" applyNumberFormat="1" applyFont="1" applyFill="1" applyBorder="1" applyAlignment="1">
      <alignment horizontal="center"/>
    </xf>
    <xf numFmtId="0" fontId="4" fillId="34" borderId="13" xfId="0" applyNumberFormat="1" applyFont="1" applyFill="1" applyBorder="1" applyAlignment="1">
      <alignment wrapText="1"/>
    </xf>
    <xf numFmtId="49" fontId="6" fillId="34" borderId="11" xfId="0" applyNumberFormat="1" applyFont="1" applyFill="1" applyBorder="1" applyAlignment="1">
      <alignment horizontal="center"/>
    </xf>
    <xf numFmtId="49" fontId="6" fillId="34" borderId="12"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0" fontId="7" fillId="34" borderId="13" xfId="0" applyFont="1" applyFill="1" applyBorder="1" applyAlignment="1">
      <alignment wrapText="1"/>
    </xf>
    <xf numFmtId="49" fontId="6" fillId="34" borderId="21" xfId="0" applyNumberFormat="1" applyFont="1" applyFill="1" applyBorder="1" applyAlignment="1">
      <alignment wrapText="1"/>
    </xf>
    <xf numFmtId="0" fontId="6" fillId="34" borderId="13" xfId="0" applyNumberFormat="1" applyFont="1" applyFill="1" applyBorder="1" applyAlignment="1">
      <alignment wrapText="1"/>
    </xf>
    <xf numFmtId="0" fontId="6" fillId="34" borderId="29" xfId="0" applyNumberFormat="1" applyFont="1" applyFill="1" applyBorder="1" applyAlignment="1">
      <alignment wrapText="1"/>
    </xf>
    <xf numFmtId="0" fontId="6" fillId="0" borderId="13" xfId="0" applyFont="1" applyFill="1" applyBorder="1" applyAlignment="1">
      <alignment horizontal="center"/>
    </xf>
    <xf numFmtId="49" fontId="4" fillId="0" borderId="12"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4" fillId="0" borderId="21" xfId="0" applyNumberFormat="1" applyFont="1" applyFill="1" applyBorder="1" applyAlignment="1">
      <alignment horizontal="center"/>
    </xf>
    <xf numFmtId="0" fontId="6" fillId="0" borderId="13" xfId="0" applyNumberFormat="1" applyFont="1" applyFill="1" applyBorder="1" applyAlignment="1">
      <alignment wrapText="1"/>
    </xf>
    <xf numFmtId="172" fontId="8" fillId="0" borderId="13" xfId="0" applyNumberFormat="1" applyFont="1" applyFill="1" applyBorder="1" applyAlignment="1">
      <alignment/>
    </xf>
    <xf numFmtId="0" fontId="1" fillId="0" borderId="21" xfId="0" applyFont="1" applyFill="1" applyBorder="1" applyAlignment="1">
      <alignment/>
    </xf>
    <xf numFmtId="172" fontId="6" fillId="0" borderId="13" xfId="0" applyNumberFormat="1" applyFont="1" applyFill="1" applyBorder="1" applyAlignment="1">
      <alignment/>
    </xf>
    <xf numFmtId="0" fontId="6" fillId="0" borderId="24" xfId="0" applyFont="1" applyFill="1" applyBorder="1" applyAlignment="1">
      <alignment horizontal="center"/>
    </xf>
    <xf numFmtId="49" fontId="4" fillId="0" borderId="22" xfId="0" applyNumberFormat="1" applyFont="1" applyFill="1" applyBorder="1" applyAlignment="1">
      <alignment horizontal="center"/>
    </xf>
    <xf numFmtId="49" fontId="4" fillId="0" borderId="30" xfId="0" applyNumberFormat="1" applyFont="1" applyFill="1" applyBorder="1" applyAlignment="1">
      <alignment horizontal="center"/>
    </xf>
    <xf numFmtId="49" fontId="4" fillId="0" borderId="31" xfId="0" applyNumberFormat="1" applyFont="1" applyFill="1" applyBorder="1" applyAlignment="1">
      <alignment horizontal="center"/>
    </xf>
    <xf numFmtId="49" fontId="4" fillId="0" borderId="0" xfId="0" applyNumberFormat="1" applyFont="1" applyFill="1" applyBorder="1" applyAlignment="1">
      <alignment horizontal="center"/>
    </xf>
    <xf numFmtId="172" fontId="8" fillId="0" borderId="24" xfId="0" applyNumberFormat="1" applyFont="1" applyFill="1" applyBorder="1" applyAlignment="1">
      <alignment/>
    </xf>
    <xf numFmtId="0" fontId="1" fillId="0" borderId="0" xfId="0" applyFont="1" applyFill="1" applyAlignment="1">
      <alignment/>
    </xf>
    <xf numFmtId="172" fontId="6" fillId="0" borderId="24" xfId="0" applyNumberFormat="1" applyFont="1" applyFill="1" applyBorder="1" applyAlignment="1">
      <alignment/>
    </xf>
    <xf numFmtId="49" fontId="6" fillId="0" borderId="12" xfId="0" applyNumberFormat="1" applyFont="1" applyFill="1" applyBorder="1" applyAlignment="1">
      <alignment horizontal="center"/>
    </xf>
    <xf numFmtId="49" fontId="6" fillId="0" borderId="14" xfId="0" applyNumberFormat="1" applyFont="1" applyFill="1" applyBorder="1" applyAlignment="1">
      <alignment horizontal="center"/>
    </xf>
    <xf numFmtId="49" fontId="6" fillId="0" borderId="11" xfId="0" applyNumberFormat="1" applyFont="1" applyFill="1" applyBorder="1" applyAlignment="1">
      <alignment horizontal="center"/>
    </xf>
    <xf numFmtId="49" fontId="6" fillId="0" borderId="15" xfId="0" applyNumberFormat="1" applyFont="1" applyFill="1" applyBorder="1" applyAlignment="1">
      <alignment horizontal="center"/>
    </xf>
    <xf numFmtId="0" fontId="7" fillId="0" borderId="26" xfId="0" applyFont="1" applyFill="1" applyBorder="1" applyAlignment="1">
      <alignment wrapText="1"/>
    </xf>
    <xf numFmtId="49" fontId="4" fillId="34" borderId="12" xfId="0" applyNumberFormat="1" applyFont="1" applyFill="1" applyBorder="1" applyAlignment="1">
      <alignment horizontal="center"/>
    </xf>
    <xf numFmtId="172" fontId="4" fillId="34" borderId="13" xfId="0" applyNumberFormat="1" applyFont="1" applyFill="1" applyBorder="1" applyAlignment="1">
      <alignment horizontal="right"/>
    </xf>
    <xf numFmtId="172" fontId="4" fillId="34" borderId="25" xfId="0" applyNumberFormat="1" applyFont="1" applyFill="1" applyBorder="1" applyAlignment="1">
      <alignment horizontal="right"/>
    </xf>
    <xf numFmtId="49" fontId="11" fillId="34" borderId="0" xfId="0" applyNumberFormat="1" applyFont="1" applyFill="1" applyAlignment="1">
      <alignment/>
    </xf>
    <xf numFmtId="172" fontId="4" fillId="34" borderId="13" xfId="0" applyNumberFormat="1" applyFont="1" applyFill="1" applyBorder="1" applyAlignment="1">
      <alignment/>
    </xf>
    <xf numFmtId="49" fontId="4" fillId="34" borderId="15" xfId="0" applyNumberFormat="1" applyFont="1" applyFill="1" applyBorder="1" applyAlignment="1">
      <alignment vertical="center" wrapText="1"/>
    </xf>
    <xf numFmtId="49" fontId="11" fillId="0" borderId="0" xfId="0" applyNumberFormat="1" applyFont="1" applyAlignment="1">
      <alignment/>
    </xf>
    <xf numFmtId="0" fontId="4" fillId="34" borderId="15" xfId="0" applyNumberFormat="1" applyFont="1" applyFill="1" applyBorder="1" applyAlignment="1">
      <alignment wrapText="1"/>
    </xf>
    <xf numFmtId="172" fontId="4" fillId="34" borderId="24" xfId="0" applyNumberFormat="1" applyFont="1" applyFill="1" applyBorder="1" applyAlignment="1">
      <alignment/>
    </xf>
    <xf numFmtId="0" fontId="4" fillId="34" borderId="17" xfId="0" applyNumberFormat="1" applyFont="1" applyFill="1" applyBorder="1" applyAlignment="1">
      <alignment horizontal="left" wrapText="1"/>
    </xf>
    <xf numFmtId="172" fontId="4" fillId="34" borderId="32" xfId="0" applyNumberFormat="1" applyFont="1" applyFill="1" applyBorder="1" applyAlignment="1">
      <alignment/>
    </xf>
    <xf numFmtId="49" fontId="4" fillId="34" borderId="20" xfId="0" applyNumberFormat="1" applyFont="1" applyFill="1" applyBorder="1" applyAlignment="1">
      <alignment horizontal="center"/>
    </xf>
    <xf numFmtId="49" fontId="4" fillId="34" borderId="22" xfId="0" applyNumberFormat="1" applyFont="1" applyFill="1" applyBorder="1" applyAlignment="1">
      <alignment horizontal="center"/>
    </xf>
    <xf numFmtId="0" fontId="4" fillId="34" borderId="32" xfId="0" applyFont="1" applyFill="1" applyBorder="1" applyAlignment="1">
      <alignment horizontal="center"/>
    </xf>
    <xf numFmtId="49" fontId="4" fillId="34" borderId="33" xfId="0" applyNumberFormat="1" applyFont="1" applyFill="1" applyBorder="1" applyAlignment="1">
      <alignment horizontal="center"/>
    </xf>
    <xf numFmtId="49" fontId="4" fillId="34" borderId="34" xfId="0" applyNumberFormat="1" applyFont="1" applyFill="1" applyBorder="1" applyAlignment="1">
      <alignment horizontal="center"/>
    </xf>
    <xf numFmtId="49" fontId="4" fillId="34" borderId="35" xfId="0" applyNumberFormat="1" applyFont="1" applyFill="1" applyBorder="1" applyAlignment="1">
      <alignment horizontal="center"/>
    </xf>
    <xf numFmtId="49" fontId="4" fillId="34" borderId="36" xfId="0" applyNumberFormat="1" applyFont="1" applyFill="1" applyBorder="1" applyAlignment="1">
      <alignment horizontal="center"/>
    </xf>
    <xf numFmtId="49" fontId="4" fillId="34" borderId="12" xfId="0" applyNumberFormat="1" applyFont="1" applyFill="1" applyBorder="1" applyAlignment="1">
      <alignment horizontal="center"/>
    </xf>
    <xf numFmtId="49" fontId="6" fillId="34" borderId="18" xfId="0" applyNumberFormat="1" applyFont="1" applyFill="1" applyBorder="1" applyAlignment="1">
      <alignment horizontal="center"/>
    </xf>
    <xf numFmtId="49" fontId="6" fillId="34" borderId="19" xfId="0" applyNumberFormat="1" applyFont="1" applyFill="1" applyBorder="1" applyAlignment="1">
      <alignment horizontal="center"/>
    </xf>
    <xf numFmtId="49" fontId="6" fillId="34" borderId="37" xfId="0" applyNumberFormat="1" applyFont="1" applyFill="1" applyBorder="1" applyAlignment="1">
      <alignment horizontal="center"/>
    </xf>
    <xf numFmtId="0" fontId="6" fillId="34" borderId="17" xfId="0" applyNumberFormat="1" applyFont="1" applyFill="1" applyBorder="1" applyAlignment="1">
      <alignment wrapText="1"/>
    </xf>
    <xf numFmtId="49" fontId="4" fillId="34" borderId="27" xfId="0" applyNumberFormat="1" applyFont="1" applyFill="1" applyBorder="1" applyAlignment="1">
      <alignment horizontal="center"/>
    </xf>
    <xf numFmtId="172" fontId="4" fillId="34" borderId="25" xfId="0" applyNumberFormat="1" applyFont="1" applyFill="1" applyBorder="1" applyAlignment="1">
      <alignment/>
    </xf>
    <xf numFmtId="0" fontId="11" fillId="0" borderId="28" xfId="0" applyFont="1" applyBorder="1" applyAlignment="1">
      <alignment/>
    </xf>
    <xf numFmtId="0" fontId="6" fillId="0" borderId="0" xfId="0" applyFont="1" applyAlignment="1">
      <alignment/>
    </xf>
    <xf numFmtId="49" fontId="6" fillId="0" borderId="0" xfId="0" applyNumberFormat="1" applyFont="1" applyAlignment="1">
      <alignment/>
    </xf>
    <xf numFmtId="0" fontId="6" fillId="0" borderId="0" xfId="0" applyNumberFormat="1" applyFont="1" applyAlignment="1">
      <alignment wrapText="1"/>
    </xf>
    <xf numFmtId="0" fontId="6" fillId="34" borderId="0" xfId="0" applyFont="1" applyFill="1" applyAlignment="1">
      <alignment/>
    </xf>
    <xf numFmtId="0" fontId="9" fillId="34" borderId="23" xfId="0" applyFont="1" applyFill="1" applyBorder="1" applyAlignment="1">
      <alignment horizontal="center" vertical="center" wrapText="1"/>
    </xf>
    <xf numFmtId="173" fontId="6" fillId="34" borderId="0" xfId="0" applyNumberFormat="1" applyFont="1" applyFill="1" applyAlignment="1">
      <alignment/>
    </xf>
    <xf numFmtId="173" fontId="6" fillId="34" borderId="13" xfId="0" applyNumberFormat="1" applyFont="1" applyFill="1" applyBorder="1" applyAlignment="1">
      <alignment/>
    </xf>
    <xf numFmtId="173" fontId="6" fillId="34" borderId="38" xfId="0" applyNumberFormat="1" applyFont="1" applyFill="1" applyBorder="1" applyAlignment="1">
      <alignment/>
    </xf>
    <xf numFmtId="173" fontId="6" fillId="34" borderId="25" xfId="0" applyNumberFormat="1" applyFont="1" applyFill="1" applyBorder="1" applyAlignment="1">
      <alignment/>
    </xf>
    <xf numFmtId="173" fontId="6" fillId="34" borderId="21" xfId="0" applyNumberFormat="1" applyFont="1" applyFill="1" applyBorder="1" applyAlignment="1">
      <alignment/>
    </xf>
    <xf numFmtId="172" fontId="1" fillId="0" borderId="0" xfId="0" applyNumberFormat="1" applyFont="1" applyAlignment="1">
      <alignment/>
    </xf>
    <xf numFmtId="0" fontId="9" fillId="34" borderId="39" xfId="0" applyFont="1" applyFill="1" applyBorder="1" applyAlignment="1">
      <alignment horizontal="center" vertical="center" wrapText="1"/>
    </xf>
    <xf numFmtId="0" fontId="6" fillId="34" borderId="40" xfId="0" applyFont="1" applyFill="1" applyBorder="1" applyAlignment="1">
      <alignment horizontal="center"/>
    </xf>
    <xf numFmtId="0" fontId="54" fillId="30" borderId="28" xfId="56" applyFont="1" applyFill="1" applyBorder="1">
      <alignment/>
      <protection/>
    </xf>
    <xf numFmtId="49" fontId="54" fillId="30" borderId="14" xfId="56" applyNumberFormat="1" applyFont="1" applyFill="1" applyBorder="1" applyAlignment="1">
      <alignment horizontal="center" vertical="center" wrapText="1" shrinkToFit="1"/>
      <protection/>
    </xf>
    <xf numFmtId="49" fontId="55" fillId="30" borderId="14" xfId="56" applyNumberFormat="1" applyFont="1" applyFill="1" applyBorder="1" applyAlignment="1">
      <alignment horizontal="left" vertical="top" wrapText="1"/>
      <protection/>
    </xf>
    <xf numFmtId="49" fontId="54" fillId="30" borderId="11" xfId="56" applyNumberFormat="1" applyFont="1" applyFill="1" applyBorder="1" applyAlignment="1">
      <alignment horizontal="center" vertical="top" shrinkToFit="1"/>
      <protection/>
    </xf>
    <xf numFmtId="49" fontId="54" fillId="30" borderId="21" xfId="56" applyNumberFormat="1" applyFont="1" applyFill="1" applyBorder="1" applyAlignment="1">
      <alignment horizontal="center" vertical="top" shrinkToFit="1"/>
      <protection/>
    </xf>
    <xf numFmtId="49" fontId="54" fillId="30" borderId="12" xfId="56" applyNumberFormat="1" applyFont="1" applyFill="1" applyBorder="1" applyAlignment="1">
      <alignment horizontal="center" vertical="top" shrinkToFit="1"/>
      <protection/>
    </xf>
    <xf numFmtId="4" fontId="55" fillId="30" borderId="14" xfId="56" applyNumberFormat="1" applyFont="1" applyFill="1" applyBorder="1" applyAlignment="1">
      <alignment horizontal="right" vertical="top" shrinkToFit="1"/>
      <protection/>
    </xf>
    <xf numFmtId="0" fontId="54" fillId="30" borderId="22" xfId="56" applyFont="1" applyFill="1" applyBorder="1">
      <alignment/>
      <protection/>
    </xf>
    <xf numFmtId="4" fontId="55" fillId="35" borderId="14" xfId="56" applyNumberFormat="1" applyFont="1" applyFill="1" applyBorder="1" applyAlignment="1">
      <alignment horizontal="right" vertical="top" shrinkToFit="1"/>
      <protection/>
    </xf>
    <xf numFmtId="0" fontId="6" fillId="0" borderId="38" xfId="0" applyNumberFormat="1" applyFont="1" applyFill="1" applyBorder="1" applyAlignment="1">
      <alignment wrapText="1"/>
    </xf>
    <xf numFmtId="172" fontId="6" fillId="34" borderId="13" xfId="0" applyNumberFormat="1" applyFont="1" applyFill="1" applyBorder="1" applyAlignment="1">
      <alignment horizontal="right"/>
    </xf>
    <xf numFmtId="172" fontId="6" fillId="34" borderId="25" xfId="0" applyNumberFormat="1" applyFont="1" applyFill="1" applyBorder="1" applyAlignment="1">
      <alignment horizontal="right"/>
    </xf>
    <xf numFmtId="172" fontId="4" fillId="34" borderId="13" xfId="0" applyNumberFormat="1" applyFont="1" applyFill="1" applyBorder="1" applyAlignment="1">
      <alignment/>
    </xf>
    <xf numFmtId="172" fontId="4" fillId="34" borderId="25" xfId="0" applyNumberFormat="1" applyFont="1" applyFill="1" applyBorder="1" applyAlignment="1">
      <alignment/>
    </xf>
    <xf numFmtId="173" fontId="6" fillId="34" borderId="24" xfId="0" applyNumberFormat="1" applyFont="1" applyFill="1" applyBorder="1" applyAlignment="1">
      <alignment horizontal="right"/>
    </xf>
    <xf numFmtId="173" fontId="4" fillId="34" borderId="24" xfId="0" applyNumberFormat="1" applyFont="1" applyFill="1" applyBorder="1" applyAlignment="1">
      <alignment horizontal="right"/>
    </xf>
    <xf numFmtId="173" fontId="4" fillId="34" borderId="13" xfId="0" applyNumberFormat="1" applyFont="1" applyFill="1" applyBorder="1" applyAlignment="1">
      <alignment horizontal="right"/>
    </xf>
    <xf numFmtId="173" fontId="6" fillId="34" borderId="14" xfId="0" applyNumberFormat="1" applyFont="1" applyFill="1" applyBorder="1" applyAlignment="1">
      <alignment/>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6" fillId="34" borderId="18" xfId="0" applyNumberFormat="1" applyFont="1" applyFill="1" applyBorder="1" applyAlignment="1">
      <alignment horizontal="center"/>
    </xf>
    <xf numFmtId="49" fontId="6" fillId="34" borderId="19" xfId="0" applyNumberFormat="1" applyFont="1" applyFill="1" applyBorder="1" applyAlignment="1">
      <alignment horizontal="center"/>
    </xf>
    <xf numFmtId="0" fontId="6" fillId="34" borderId="41" xfId="0" applyFont="1" applyFill="1" applyBorder="1" applyAlignment="1">
      <alignment horizontal="center"/>
    </xf>
    <xf numFmtId="172" fontId="4" fillId="34" borderId="16" xfId="0" applyNumberFormat="1" applyFont="1" applyFill="1" applyBorder="1" applyAlignment="1">
      <alignment horizontal="right"/>
    </xf>
    <xf numFmtId="172" fontId="1" fillId="34" borderId="0" xfId="0" applyNumberFormat="1" applyFont="1" applyFill="1" applyAlignment="1">
      <alignment/>
    </xf>
    <xf numFmtId="173" fontId="1" fillId="34" borderId="0" xfId="0" applyNumberFormat="1" applyFont="1" applyFill="1" applyAlignment="1">
      <alignment/>
    </xf>
    <xf numFmtId="2" fontId="1" fillId="34" borderId="0" xfId="0" applyNumberFormat="1" applyFont="1" applyFill="1" applyAlignment="1">
      <alignment/>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173" fontId="4" fillId="34" borderId="23" xfId="0" applyNumberFormat="1" applyFont="1" applyFill="1" applyBorder="1" applyAlignment="1">
      <alignment/>
    </xf>
    <xf numFmtId="173" fontId="4" fillId="34" borderId="13" xfId="0" applyNumberFormat="1" applyFont="1" applyFill="1" applyBorder="1" applyAlignment="1">
      <alignment/>
    </xf>
    <xf numFmtId="173" fontId="6" fillId="34" borderId="13" xfId="0" applyNumberFormat="1" applyFont="1" applyFill="1" applyBorder="1" applyAlignment="1">
      <alignment horizontal="right"/>
    </xf>
    <xf numFmtId="173" fontId="6" fillId="34" borderId="24" xfId="0" applyNumberFormat="1" applyFont="1" applyFill="1" applyBorder="1" applyAlignment="1">
      <alignment/>
    </xf>
    <xf numFmtId="173" fontId="4" fillId="34" borderId="24" xfId="0" applyNumberFormat="1" applyFont="1" applyFill="1" applyBorder="1" applyAlignment="1">
      <alignment/>
    </xf>
    <xf numFmtId="173" fontId="4" fillId="34" borderId="38" xfId="0" applyNumberFormat="1" applyFont="1" applyFill="1" applyBorder="1" applyAlignment="1">
      <alignment horizontal="right"/>
    </xf>
    <xf numFmtId="173" fontId="4" fillId="34" borderId="25" xfId="0" applyNumberFormat="1" applyFont="1" applyFill="1" applyBorder="1" applyAlignment="1">
      <alignment horizontal="right"/>
    </xf>
    <xf numFmtId="173" fontId="6" fillId="34" borderId="26" xfId="0" applyNumberFormat="1" applyFont="1" applyFill="1" applyBorder="1" applyAlignment="1">
      <alignment horizontal="right"/>
    </xf>
    <xf numFmtId="173" fontId="6" fillId="34" borderId="15" xfId="0" applyNumberFormat="1" applyFont="1" applyFill="1" applyBorder="1" applyAlignment="1">
      <alignment/>
    </xf>
    <xf numFmtId="173" fontId="6" fillId="34" borderId="38" xfId="0" applyNumberFormat="1" applyFont="1" applyFill="1" applyBorder="1" applyAlignment="1">
      <alignment horizontal="right"/>
    </xf>
    <xf numFmtId="173" fontId="6" fillId="34" borderId="25" xfId="0" applyNumberFormat="1" applyFont="1" applyFill="1" applyBorder="1" applyAlignment="1">
      <alignment horizontal="right"/>
    </xf>
    <xf numFmtId="173" fontId="6" fillId="34" borderId="14" xfId="0" applyNumberFormat="1" applyFont="1" applyFill="1" applyBorder="1" applyAlignment="1">
      <alignment horizontal="right"/>
    </xf>
    <xf numFmtId="173" fontId="4" fillId="34" borderId="16" xfId="0" applyNumberFormat="1" applyFont="1" applyFill="1" applyBorder="1" applyAlignment="1">
      <alignment/>
    </xf>
    <xf numFmtId="172" fontId="4" fillId="34" borderId="0" xfId="0" applyNumberFormat="1" applyFont="1" applyFill="1" applyBorder="1" applyAlignment="1">
      <alignment/>
    </xf>
    <xf numFmtId="172" fontId="4" fillId="34" borderId="42" xfId="0" applyNumberFormat="1" applyFont="1" applyFill="1" applyBorder="1" applyAlignment="1">
      <alignment/>
    </xf>
    <xf numFmtId="172" fontId="4" fillId="34" borderId="38" xfId="0" applyNumberFormat="1" applyFont="1" applyFill="1" applyBorder="1" applyAlignment="1">
      <alignment/>
    </xf>
    <xf numFmtId="172" fontId="6" fillId="34" borderId="14" xfId="0" applyNumberFormat="1" applyFont="1" applyFill="1" applyBorder="1" applyAlignment="1">
      <alignment/>
    </xf>
    <xf numFmtId="172" fontId="6" fillId="34" borderId="26" xfId="0" applyNumberFormat="1" applyFont="1" applyFill="1" applyBorder="1" applyAlignment="1">
      <alignment/>
    </xf>
    <xf numFmtId="49" fontId="6" fillId="0" borderId="14" xfId="0" applyNumberFormat="1" applyFont="1" applyBorder="1" applyAlignment="1">
      <alignment wrapText="1"/>
    </xf>
    <xf numFmtId="0" fontId="10" fillId="0" borderId="0" xfId="0" applyFont="1" applyAlignment="1">
      <alignment/>
    </xf>
    <xf numFmtId="49" fontId="10" fillId="0" borderId="0" xfId="0" applyNumberFormat="1" applyFont="1" applyAlignment="1">
      <alignment/>
    </xf>
    <xf numFmtId="0" fontId="10" fillId="0" borderId="0" xfId="0" applyNumberFormat="1" applyFont="1" applyAlignment="1">
      <alignment wrapText="1"/>
    </xf>
    <xf numFmtId="0" fontId="10" fillId="34" borderId="0" xfId="0" applyFont="1" applyFill="1" applyAlignment="1">
      <alignment/>
    </xf>
    <xf numFmtId="0" fontId="1" fillId="0" borderId="0" xfId="0" applyFont="1" applyAlignment="1">
      <alignment horizontal="right"/>
    </xf>
    <xf numFmtId="0" fontId="0" fillId="0" borderId="0" xfId="0" applyAlignment="1">
      <alignment horizontal="right"/>
    </xf>
    <xf numFmtId="0" fontId="10" fillId="0" borderId="0" xfId="0" applyFont="1" applyAlignment="1">
      <alignment horizontal="left"/>
    </xf>
    <xf numFmtId="0" fontId="15" fillId="0" borderId="0" xfId="0" applyFont="1" applyAlignment="1">
      <alignment/>
    </xf>
    <xf numFmtId="0" fontId="10" fillId="0" borderId="0" xfId="0" applyFont="1" applyAlignment="1">
      <alignment/>
    </xf>
    <xf numFmtId="0" fontId="9" fillId="0" borderId="0" xfId="0" applyFont="1" applyAlignment="1">
      <alignment horizontal="center" wrapText="1"/>
    </xf>
    <xf numFmtId="0" fontId="1" fillId="0" borderId="0" xfId="0" applyNumberFormat="1" applyFont="1" applyAlignment="1">
      <alignment horizontal="right"/>
    </xf>
    <xf numFmtId="0" fontId="1" fillId="0" borderId="0" xfId="0" applyNumberFormat="1" applyFont="1" applyAlignment="1">
      <alignment horizontal="right" wrapText="1"/>
    </xf>
    <xf numFmtId="0" fontId="0" fillId="0" borderId="0" xfId="0" applyAlignment="1">
      <alignment horizontal="right" wrapText="1"/>
    </xf>
    <xf numFmtId="0" fontId="10" fillId="0" borderId="0" xfId="0" applyNumberFormat="1" applyFont="1" applyAlignment="1">
      <alignment horizontal="right"/>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6" fillId="0" borderId="14" xfId="0" applyNumberFormat="1" applyFont="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6" fillId="34" borderId="11" xfId="0" applyNumberFormat="1" applyFont="1" applyFill="1" applyBorder="1" applyAlignment="1">
      <alignment horizontal="center"/>
    </xf>
    <xf numFmtId="49" fontId="6" fillId="34" borderId="12" xfId="0" applyNumberFormat="1" applyFont="1" applyFill="1" applyBorder="1" applyAlignment="1">
      <alignment horizontal="center"/>
    </xf>
    <xf numFmtId="49" fontId="6" fillId="0" borderId="11" xfId="0" applyNumberFormat="1" applyFont="1" applyBorder="1" applyAlignment="1">
      <alignment horizontal="center"/>
    </xf>
    <xf numFmtId="49" fontId="6" fillId="0" borderId="12" xfId="0" applyNumberFormat="1" applyFont="1" applyBorder="1" applyAlignment="1">
      <alignment horizontal="center"/>
    </xf>
    <xf numFmtId="49" fontId="6" fillId="34" borderId="11" xfId="0" applyNumberFormat="1" applyFont="1" applyFill="1" applyBorder="1" applyAlignment="1">
      <alignment horizontal="center"/>
    </xf>
    <xf numFmtId="49" fontId="6" fillId="34" borderId="12"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1" xfId="0" applyNumberFormat="1" applyFont="1" applyFill="1" applyBorder="1" applyAlignment="1">
      <alignment horizontal="center" shrinkToFit="1"/>
    </xf>
    <xf numFmtId="49" fontId="4" fillId="34" borderId="12" xfId="0" applyNumberFormat="1" applyFont="1" applyFill="1" applyBorder="1" applyAlignment="1">
      <alignment horizontal="center" shrinkToFit="1"/>
    </xf>
    <xf numFmtId="0" fontId="5" fillId="0" borderId="43"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4"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4" xfId="0" applyFont="1" applyBorder="1" applyAlignment="1">
      <alignment horizontal="center" vertical="center" wrapText="1"/>
    </xf>
    <xf numFmtId="49" fontId="4" fillId="34" borderId="45" xfId="0" applyNumberFormat="1" applyFont="1" applyFill="1" applyBorder="1" applyAlignment="1">
      <alignment horizontal="center"/>
    </xf>
    <xf numFmtId="49" fontId="4" fillId="34" borderId="34" xfId="0" applyNumberFormat="1" applyFont="1" applyFill="1" applyBorder="1" applyAlignment="1">
      <alignment horizontal="center"/>
    </xf>
    <xf numFmtId="0" fontId="54" fillId="30" borderId="46" xfId="56" applyFont="1" applyFill="1" applyBorder="1" applyAlignment="1">
      <alignment horizontal="center" vertical="center" wrapText="1" shrinkToFit="1"/>
      <protection/>
    </xf>
    <xf numFmtId="0" fontId="54" fillId="30" borderId="16" xfId="56" applyFont="1" applyFill="1" applyBorder="1" applyAlignment="1">
      <alignment horizontal="center" vertical="center" wrapText="1" shrinkToFit="1"/>
      <protection/>
    </xf>
    <xf numFmtId="0" fontId="55" fillId="30" borderId="11" xfId="56" applyFont="1" applyFill="1" applyBorder="1" applyAlignment="1">
      <alignment horizontal="center" vertical="center"/>
      <protection/>
    </xf>
    <xf numFmtId="0" fontId="55" fillId="30" borderId="21" xfId="56" applyFont="1" applyFill="1" applyBorder="1" applyAlignment="1">
      <alignment horizontal="center" vertical="center"/>
      <protection/>
    </xf>
    <xf numFmtId="0" fontId="55" fillId="30" borderId="12" xfId="56" applyFont="1" applyFill="1" applyBorder="1" applyAlignment="1">
      <alignment horizontal="center" vertical="center"/>
      <protection/>
    </xf>
    <xf numFmtId="0" fontId="56" fillId="30" borderId="0" xfId="56" applyFont="1" applyFill="1" applyAlignment="1">
      <alignment horizontal="left" vertical="center" wrapText="1"/>
      <protection/>
    </xf>
    <xf numFmtId="0" fontId="57" fillId="30" borderId="0" xfId="56" applyFont="1" applyFill="1" applyAlignment="1">
      <alignment horizontal="center" vertical="center" shrinkToFit="1"/>
      <protection/>
    </xf>
    <xf numFmtId="0" fontId="54" fillId="30" borderId="30" xfId="56" applyFont="1" applyFill="1" applyBorder="1" applyAlignment="1">
      <alignment horizontal="center" vertical="center" wrapText="1" shrinkToFit="1"/>
      <protection/>
    </xf>
    <xf numFmtId="0" fontId="54" fillId="30" borderId="11" xfId="56" applyFont="1" applyFill="1" applyBorder="1" applyAlignment="1">
      <alignment horizontal="center" vertical="center" shrinkToFit="1"/>
      <protection/>
    </xf>
    <xf numFmtId="0" fontId="54" fillId="30" borderId="21" xfId="56" applyFont="1" applyFill="1" applyBorder="1" applyAlignment="1">
      <alignment horizontal="center" vertical="center" shrinkToFit="1"/>
      <protection/>
    </xf>
    <xf numFmtId="0" fontId="54" fillId="30" borderId="12" xfId="56" applyFont="1" applyFill="1" applyBorder="1" applyAlignment="1">
      <alignment horizontal="center" vertical="center" shrinkToFit="1"/>
      <protection/>
    </xf>
    <xf numFmtId="0" fontId="54" fillId="30" borderId="46" xfId="56" applyFont="1" applyFill="1" applyBorder="1" applyAlignment="1">
      <alignment horizontal="center" vertical="center" wrapText="1"/>
      <protection/>
    </xf>
    <xf numFmtId="0" fontId="54" fillId="30" borderId="30" xfId="56" applyFont="1" applyFill="1" applyBorder="1" applyAlignment="1">
      <alignment horizontal="center" vertical="center" wrapText="1"/>
      <protection/>
    </xf>
    <xf numFmtId="0" fontId="54" fillId="30" borderId="16" xfId="56" applyFont="1" applyFill="1" applyBorder="1" applyAlignment="1">
      <alignment horizontal="center" vertical="center" wrapText="1"/>
      <protection/>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Followed Hyperlink" xfId="57"/>
    <cellStyle name="Плохой" xfId="58"/>
    <cellStyle name="Пояснение" xfId="59"/>
    <cellStyle name="Примечание" xfId="60"/>
    <cellStyle name="Примечание 2" xfId="61"/>
    <cellStyle name="Примечание 3" xfId="62"/>
    <cellStyle name="Примечание 4" xfId="63"/>
    <cellStyle name="Примечание 5"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87"/>
  <sheetViews>
    <sheetView tabSelected="1" zoomScale="82" zoomScaleNormal="82" zoomScalePageLayoutView="0" workbookViewId="0" topLeftCell="A5">
      <selection activeCell="U82" sqref="U82"/>
    </sheetView>
  </sheetViews>
  <sheetFormatPr defaultColWidth="9.00390625" defaultRowHeight="12.75"/>
  <cols>
    <col min="1" max="1" width="4.00390625" style="1" customWidth="1"/>
    <col min="2" max="2" width="3.625" style="1" customWidth="1"/>
    <col min="3" max="3" width="2.25390625" style="1" customWidth="1"/>
    <col min="4" max="4" width="2.75390625" style="1" customWidth="1"/>
    <col min="5" max="5" width="2.875" style="1" customWidth="1"/>
    <col min="6" max="6" width="3.625" style="1" customWidth="1"/>
    <col min="7" max="7" width="2.75390625" style="1" customWidth="1"/>
    <col min="8" max="8" width="5.625" style="1" customWidth="1"/>
    <col min="9" max="9" width="4.00390625" style="2" customWidth="1"/>
    <col min="10" max="10" width="54.125" style="3" customWidth="1"/>
    <col min="11" max="11" width="10.625" style="41" hidden="1" customWidth="1"/>
    <col min="12" max="12" width="10.00390625" style="1" hidden="1" customWidth="1"/>
    <col min="13" max="13" width="9.125" style="1" hidden="1" customWidth="1"/>
    <col min="14" max="14" width="10.875" style="1" hidden="1" customWidth="1"/>
    <col min="15" max="15" width="11.75390625" style="1" hidden="1" customWidth="1"/>
    <col min="16" max="17" width="9.875" style="1" customWidth="1"/>
    <col min="18" max="18" width="10.625" style="1" customWidth="1"/>
    <col min="19" max="16384" width="9.125" style="1" customWidth="1"/>
  </cols>
  <sheetData>
    <row r="1" spans="10:15" ht="0.75" customHeight="1">
      <c r="J1" s="218"/>
      <c r="K1" s="218"/>
      <c r="L1" s="213"/>
      <c r="M1" s="213"/>
      <c r="N1" s="213"/>
      <c r="O1" s="213"/>
    </row>
    <row r="2" spans="10:15" ht="12.75" hidden="1">
      <c r="J2" s="212"/>
      <c r="K2" s="212"/>
      <c r="L2" s="213"/>
      <c r="M2" s="213"/>
      <c r="N2" s="213"/>
      <c r="O2" s="213"/>
    </row>
    <row r="3" spans="10:15" ht="12.75" hidden="1">
      <c r="J3" s="219"/>
      <c r="K3" s="219"/>
      <c r="L3" s="220"/>
      <c r="M3" s="220"/>
      <c r="N3" s="220"/>
      <c r="O3" s="220"/>
    </row>
    <row r="4" spans="10:15" ht="15" hidden="1">
      <c r="J4" s="221"/>
      <c r="K4" s="221"/>
      <c r="L4" s="221"/>
      <c r="M4" s="221"/>
      <c r="N4" s="221"/>
      <c r="O4" s="221"/>
    </row>
    <row r="5" spans="1:19" ht="12.75">
      <c r="A5" s="212" t="s">
        <v>237</v>
      </c>
      <c r="B5" s="213"/>
      <c r="C5" s="213"/>
      <c r="D5" s="213"/>
      <c r="E5" s="213"/>
      <c r="F5" s="213"/>
      <c r="G5" s="213"/>
      <c r="H5" s="213"/>
      <c r="I5" s="213"/>
      <c r="J5" s="213"/>
      <c r="K5" s="213"/>
      <c r="L5" s="213"/>
      <c r="M5" s="213"/>
      <c r="N5" s="213"/>
      <c r="O5" s="213"/>
      <c r="P5" s="213"/>
      <c r="Q5" s="213"/>
      <c r="R5" s="213"/>
      <c r="S5" s="213"/>
    </row>
    <row r="6" spans="1:19" ht="12.75">
      <c r="A6" s="212" t="s">
        <v>238</v>
      </c>
      <c r="B6" s="213"/>
      <c r="C6" s="213"/>
      <c r="D6" s="213"/>
      <c r="E6" s="213"/>
      <c r="F6" s="213"/>
      <c r="G6" s="213"/>
      <c r="H6" s="213"/>
      <c r="I6" s="213"/>
      <c r="J6" s="213"/>
      <c r="K6" s="213"/>
      <c r="L6" s="213"/>
      <c r="M6" s="213"/>
      <c r="N6" s="213"/>
      <c r="O6" s="213"/>
      <c r="P6" s="213"/>
      <c r="Q6" s="213"/>
      <c r="R6" s="213"/>
      <c r="S6" s="213"/>
    </row>
    <row r="7" spans="1:19" ht="12.75">
      <c r="A7" s="212" t="s">
        <v>239</v>
      </c>
      <c r="B7" s="213"/>
      <c r="C7" s="213"/>
      <c r="D7" s="213"/>
      <c r="E7" s="213"/>
      <c r="F7" s="213"/>
      <c r="G7" s="213"/>
      <c r="H7" s="213"/>
      <c r="I7" s="213"/>
      <c r="J7" s="213"/>
      <c r="K7" s="213"/>
      <c r="L7" s="213"/>
      <c r="M7" s="213"/>
      <c r="N7" s="213"/>
      <c r="O7" s="213"/>
      <c r="P7" s="213"/>
      <c r="Q7" s="213"/>
      <c r="R7" s="213"/>
      <c r="S7" s="213"/>
    </row>
    <row r="8" spans="1:19" ht="15" customHeight="1">
      <c r="A8" s="212" t="s">
        <v>242</v>
      </c>
      <c r="B8" s="213"/>
      <c r="C8" s="213"/>
      <c r="D8" s="213"/>
      <c r="E8" s="213"/>
      <c r="F8" s="213"/>
      <c r="G8" s="213"/>
      <c r="H8" s="213"/>
      <c r="I8" s="213"/>
      <c r="J8" s="213"/>
      <c r="K8" s="213"/>
      <c r="L8" s="213"/>
      <c r="M8" s="213"/>
      <c r="N8" s="213"/>
      <c r="O8" s="213"/>
      <c r="P8" s="213"/>
      <c r="Q8" s="213"/>
      <c r="R8" s="213"/>
      <c r="S8" s="213"/>
    </row>
    <row r="9" spans="1:256" ht="15.75" customHeight="1">
      <c r="A9" s="217" t="s">
        <v>235</v>
      </c>
      <c r="B9" s="217"/>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c r="BP9" s="217"/>
      <c r="BQ9" s="217"/>
      <c r="BR9" s="217"/>
      <c r="BS9" s="217"/>
      <c r="BT9" s="217"/>
      <c r="BU9" s="217"/>
      <c r="BV9" s="217"/>
      <c r="BW9" s="217"/>
      <c r="BX9" s="217"/>
      <c r="BY9" s="217"/>
      <c r="BZ9" s="217"/>
      <c r="CA9" s="217"/>
      <c r="CB9" s="217"/>
      <c r="CC9" s="217" t="s">
        <v>109</v>
      </c>
      <c r="CD9" s="217"/>
      <c r="CE9" s="217"/>
      <c r="CF9" s="217"/>
      <c r="CG9" s="217"/>
      <c r="CH9" s="217"/>
      <c r="CI9" s="217"/>
      <c r="CJ9" s="217"/>
      <c r="CK9" s="217"/>
      <c r="CL9" s="217"/>
      <c r="CM9" s="217"/>
      <c r="CN9" s="217"/>
      <c r="CO9" s="217"/>
      <c r="CP9" s="217"/>
      <c r="CQ9" s="217"/>
      <c r="CR9" s="217"/>
      <c r="CS9" s="217"/>
      <c r="CT9" s="217"/>
      <c r="CU9" s="217"/>
      <c r="CV9" s="217"/>
      <c r="CW9" s="217"/>
      <c r="CX9" s="217"/>
      <c r="CY9" s="217"/>
      <c r="CZ9" s="217"/>
      <c r="DA9" s="217"/>
      <c r="DB9" s="217"/>
      <c r="DC9" s="217"/>
      <c r="DD9" s="217"/>
      <c r="DE9" s="217"/>
      <c r="DF9" s="217"/>
      <c r="DG9" s="217"/>
      <c r="DH9" s="217"/>
      <c r="DI9" s="217"/>
      <c r="DJ9" s="217"/>
      <c r="DK9" s="217"/>
      <c r="DL9" s="217"/>
      <c r="DM9" s="217"/>
      <c r="DN9" s="217"/>
      <c r="DO9" s="217"/>
      <c r="DP9" s="217"/>
      <c r="DQ9" s="217"/>
      <c r="DR9" s="217"/>
      <c r="DS9" s="217"/>
      <c r="DT9" s="217"/>
      <c r="DU9" s="217"/>
      <c r="DV9" s="217"/>
      <c r="DW9" s="217"/>
      <c r="DX9" s="217"/>
      <c r="DY9" s="217" t="s">
        <v>109</v>
      </c>
      <c r="DZ9" s="217"/>
      <c r="EA9" s="217"/>
      <c r="EB9" s="217"/>
      <c r="EC9" s="217"/>
      <c r="ED9" s="217"/>
      <c r="EE9" s="217"/>
      <c r="EF9" s="217"/>
      <c r="EG9" s="217"/>
      <c r="EH9" s="217"/>
      <c r="EI9" s="217"/>
      <c r="EJ9" s="217"/>
      <c r="EK9" s="217"/>
      <c r="EL9" s="217"/>
      <c r="EM9" s="217"/>
      <c r="EN9" s="217"/>
      <c r="EO9" s="217" t="s">
        <v>109</v>
      </c>
      <c r="EP9" s="217"/>
      <c r="EQ9" s="217"/>
      <c r="ER9" s="217"/>
      <c r="ES9" s="217"/>
      <c r="ET9" s="217"/>
      <c r="EU9" s="217"/>
      <c r="EV9" s="217"/>
      <c r="EW9" s="217"/>
      <c r="EX9" s="217"/>
      <c r="EY9" s="217"/>
      <c r="EZ9" s="217"/>
      <c r="FA9" s="217"/>
      <c r="FB9" s="217"/>
      <c r="FC9" s="217"/>
      <c r="FD9" s="217"/>
      <c r="FE9" s="217" t="s">
        <v>109</v>
      </c>
      <c r="FF9" s="217"/>
      <c r="FG9" s="217"/>
      <c r="FH9" s="217"/>
      <c r="FI9" s="217"/>
      <c r="FJ9" s="217"/>
      <c r="FK9" s="217"/>
      <c r="FL9" s="217"/>
      <c r="FM9" s="217"/>
      <c r="FN9" s="217"/>
      <c r="FO9" s="217"/>
      <c r="FP9" s="217"/>
      <c r="FQ9" s="217"/>
      <c r="FR9" s="217"/>
      <c r="FS9" s="217"/>
      <c r="FT9" s="217"/>
      <c r="FU9" s="217" t="s">
        <v>109</v>
      </c>
      <c r="FV9" s="217"/>
      <c r="FW9" s="217"/>
      <c r="FX9" s="217"/>
      <c r="FY9" s="217"/>
      <c r="FZ9" s="217"/>
      <c r="GA9" s="217"/>
      <c r="GB9" s="217"/>
      <c r="GC9" s="217"/>
      <c r="GD9" s="217"/>
      <c r="GE9" s="217"/>
      <c r="GF9" s="217"/>
      <c r="GG9" s="217"/>
      <c r="GH9" s="217"/>
      <c r="GI9" s="217"/>
      <c r="GJ9" s="217"/>
      <c r="GK9" s="217" t="s">
        <v>109</v>
      </c>
      <c r="GL9" s="217"/>
      <c r="GM9" s="217"/>
      <c r="GN9" s="217"/>
      <c r="GO9" s="217"/>
      <c r="GP9" s="217"/>
      <c r="GQ9" s="217"/>
      <c r="GR9" s="217"/>
      <c r="GS9" s="217"/>
      <c r="GT9" s="217"/>
      <c r="GU9" s="217"/>
      <c r="GV9" s="217"/>
      <c r="GW9" s="217"/>
      <c r="GX9" s="217"/>
      <c r="GY9" s="217"/>
      <c r="GZ9" s="217"/>
      <c r="HA9" s="217" t="s">
        <v>109</v>
      </c>
      <c r="HB9" s="217"/>
      <c r="HC9" s="217"/>
      <c r="HD9" s="217"/>
      <c r="HE9" s="217"/>
      <c r="HF9" s="217"/>
      <c r="HG9" s="217"/>
      <c r="HH9" s="217"/>
      <c r="HI9" s="217"/>
      <c r="HJ9" s="217"/>
      <c r="HK9" s="217"/>
      <c r="HL9" s="217"/>
      <c r="HM9" s="217"/>
      <c r="HN9" s="217"/>
      <c r="HO9" s="217"/>
      <c r="HP9" s="217"/>
      <c r="HQ9" s="217" t="s">
        <v>109</v>
      </c>
      <c r="HR9" s="217"/>
      <c r="HS9" s="217"/>
      <c r="HT9" s="217"/>
      <c r="HU9" s="217"/>
      <c r="HV9" s="217"/>
      <c r="HW9" s="217"/>
      <c r="HX9" s="217"/>
      <c r="HY9" s="217"/>
      <c r="HZ9" s="217"/>
      <c r="IA9" s="217"/>
      <c r="IB9" s="217"/>
      <c r="IC9" s="217"/>
      <c r="ID9" s="217"/>
      <c r="IE9" s="217"/>
      <c r="IF9" s="217"/>
      <c r="IG9" s="217" t="s">
        <v>109</v>
      </c>
      <c r="IH9" s="217"/>
      <c r="II9" s="217"/>
      <c r="IJ9" s="217"/>
      <c r="IK9" s="217"/>
      <c r="IL9" s="217"/>
      <c r="IM9" s="217"/>
      <c r="IN9" s="217"/>
      <c r="IO9" s="217"/>
      <c r="IP9" s="217"/>
      <c r="IQ9" s="217"/>
      <c r="IR9" s="217"/>
      <c r="IS9" s="217"/>
      <c r="IT9" s="217"/>
      <c r="IU9" s="217"/>
      <c r="IV9" s="217"/>
    </row>
    <row r="10" spans="1:256" ht="17.25" customHeight="1" thickBot="1">
      <c r="A10" s="217"/>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217"/>
      <c r="BK10" s="217"/>
      <c r="BL10" s="217"/>
      <c r="BM10" s="217"/>
      <c r="BN10" s="217"/>
      <c r="BO10" s="217"/>
      <c r="BP10" s="217"/>
      <c r="BQ10" s="217"/>
      <c r="BR10" s="217"/>
      <c r="BS10" s="217"/>
      <c r="BT10" s="217"/>
      <c r="BU10" s="217"/>
      <c r="BV10" s="217"/>
      <c r="BW10" s="217"/>
      <c r="BX10" s="217"/>
      <c r="BY10" s="217"/>
      <c r="BZ10" s="217"/>
      <c r="CA10" s="217"/>
      <c r="CB10" s="217"/>
      <c r="CC10" s="217"/>
      <c r="CD10" s="217"/>
      <c r="CE10" s="217"/>
      <c r="CF10" s="217"/>
      <c r="CG10" s="217"/>
      <c r="CH10" s="217"/>
      <c r="CI10" s="217"/>
      <c r="CJ10" s="217"/>
      <c r="CK10" s="217"/>
      <c r="CL10" s="217"/>
      <c r="CM10" s="217"/>
      <c r="CN10" s="217"/>
      <c r="CO10" s="217"/>
      <c r="CP10" s="217"/>
      <c r="CQ10" s="217"/>
      <c r="CR10" s="217"/>
      <c r="CS10" s="217"/>
      <c r="CT10" s="217"/>
      <c r="CU10" s="217"/>
      <c r="CV10" s="217"/>
      <c r="CW10" s="217"/>
      <c r="CX10" s="217"/>
      <c r="CY10" s="217"/>
      <c r="CZ10" s="217"/>
      <c r="DA10" s="217"/>
      <c r="DB10" s="217"/>
      <c r="DC10" s="217"/>
      <c r="DD10" s="217"/>
      <c r="DE10" s="217"/>
      <c r="DF10" s="217"/>
      <c r="DG10" s="217"/>
      <c r="DH10" s="217"/>
      <c r="DI10" s="217"/>
      <c r="DJ10" s="217"/>
      <c r="DK10" s="217"/>
      <c r="DL10" s="217"/>
      <c r="DM10" s="217"/>
      <c r="DN10" s="217"/>
      <c r="DO10" s="217"/>
      <c r="DP10" s="217"/>
      <c r="DQ10" s="217"/>
      <c r="DR10" s="217"/>
      <c r="DS10" s="217"/>
      <c r="DT10" s="217"/>
      <c r="DU10" s="217"/>
      <c r="DV10" s="217"/>
      <c r="DW10" s="217"/>
      <c r="DX10" s="217"/>
      <c r="DY10" s="217"/>
      <c r="DZ10" s="217"/>
      <c r="EA10" s="217"/>
      <c r="EB10" s="217"/>
      <c r="EC10" s="217"/>
      <c r="ED10" s="217"/>
      <c r="EE10" s="217"/>
      <c r="EF10" s="217"/>
      <c r="EG10" s="217"/>
      <c r="EH10" s="217"/>
      <c r="EI10" s="217"/>
      <c r="EJ10" s="217"/>
      <c r="EK10" s="217"/>
      <c r="EL10" s="217"/>
      <c r="EM10" s="217"/>
      <c r="EN10" s="217"/>
      <c r="EO10" s="217"/>
      <c r="EP10" s="217"/>
      <c r="EQ10" s="217"/>
      <c r="ER10" s="217"/>
      <c r="ES10" s="217"/>
      <c r="ET10" s="217"/>
      <c r="EU10" s="217"/>
      <c r="EV10" s="217"/>
      <c r="EW10" s="217"/>
      <c r="EX10" s="217"/>
      <c r="EY10" s="217"/>
      <c r="EZ10" s="217"/>
      <c r="FA10" s="217"/>
      <c r="FB10" s="217"/>
      <c r="FC10" s="217"/>
      <c r="FD10" s="217"/>
      <c r="FE10" s="217"/>
      <c r="FF10" s="217"/>
      <c r="FG10" s="217"/>
      <c r="FH10" s="217"/>
      <c r="FI10" s="217"/>
      <c r="FJ10" s="217"/>
      <c r="FK10" s="217"/>
      <c r="FL10" s="217"/>
      <c r="FM10" s="217"/>
      <c r="FN10" s="217"/>
      <c r="FO10" s="217"/>
      <c r="FP10" s="217"/>
      <c r="FQ10" s="217"/>
      <c r="FR10" s="217"/>
      <c r="FS10" s="217"/>
      <c r="FT10" s="217"/>
      <c r="FU10" s="217"/>
      <c r="FV10" s="217"/>
      <c r="FW10" s="217"/>
      <c r="FX10" s="217"/>
      <c r="FY10" s="217"/>
      <c r="FZ10" s="217"/>
      <c r="GA10" s="217"/>
      <c r="GB10" s="217"/>
      <c r="GC10" s="217"/>
      <c r="GD10" s="217"/>
      <c r="GE10" s="217"/>
      <c r="GF10" s="217"/>
      <c r="GG10" s="217"/>
      <c r="GH10" s="217"/>
      <c r="GI10" s="217"/>
      <c r="GJ10" s="217"/>
      <c r="GK10" s="217"/>
      <c r="GL10" s="217"/>
      <c r="GM10" s="217"/>
      <c r="GN10" s="217"/>
      <c r="GO10" s="217"/>
      <c r="GP10" s="217"/>
      <c r="GQ10" s="217"/>
      <c r="GR10" s="217"/>
      <c r="GS10" s="217"/>
      <c r="GT10" s="217"/>
      <c r="GU10" s="217"/>
      <c r="GV10" s="217"/>
      <c r="GW10" s="217"/>
      <c r="GX10" s="217"/>
      <c r="GY10" s="217"/>
      <c r="GZ10" s="217"/>
      <c r="HA10" s="217"/>
      <c r="HB10" s="217"/>
      <c r="HC10" s="217"/>
      <c r="HD10" s="217"/>
      <c r="HE10" s="217"/>
      <c r="HF10" s="217"/>
      <c r="HG10" s="217"/>
      <c r="HH10" s="217"/>
      <c r="HI10" s="217"/>
      <c r="HJ10" s="217"/>
      <c r="HK10" s="217"/>
      <c r="HL10" s="217"/>
      <c r="HM10" s="217"/>
      <c r="HN10" s="217"/>
      <c r="HO10" s="217"/>
      <c r="HP10" s="217"/>
      <c r="HQ10" s="217"/>
      <c r="HR10" s="217"/>
      <c r="HS10" s="217"/>
      <c r="HT10" s="217"/>
      <c r="HU10" s="217"/>
      <c r="HV10" s="217"/>
      <c r="HW10" s="217"/>
      <c r="HX10" s="217"/>
      <c r="HY10" s="217"/>
      <c r="HZ10" s="217"/>
      <c r="IA10" s="217"/>
      <c r="IB10" s="217"/>
      <c r="IC10" s="217"/>
      <c r="ID10" s="217"/>
      <c r="IE10" s="217"/>
      <c r="IF10" s="217"/>
      <c r="IG10" s="217"/>
      <c r="IH10" s="217"/>
      <c r="II10" s="217"/>
      <c r="IJ10" s="217"/>
      <c r="IK10" s="217"/>
      <c r="IL10" s="217"/>
      <c r="IM10" s="217"/>
      <c r="IN10" s="217"/>
      <c r="IO10" s="217"/>
      <c r="IP10" s="217"/>
      <c r="IQ10" s="217"/>
      <c r="IR10" s="217"/>
      <c r="IS10" s="217"/>
      <c r="IT10" s="217"/>
      <c r="IU10" s="217"/>
      <c r="IV10" s="217"/>
    </row>
    <row r="11" spans="1:19" ht="121.5" customHeight="1" thickBot="1">
      <c r="A11" s="57" t="s">
        <v>5</v>
      </c>
      <c r="B11" s="237" t="s">
        <v>47</v>
      </c>
      <c r="C11" s="238"/>
      <c r="D11" s="238"/>
      <c r="E11" s="238"/>
      <c r="F11" s="238"/>
      <c r="G11" s="238"/>
      <c r="H11" s="238"/>
      <c r="I11" s="239"/>
      <c r="J11" s="4" t="s">
        <v>48</v>
      </c>
      <c r="K11" s="42" t="s">
        <v>72</v>
      </c>
      <c r="L11" s="55" t="s">
        <v>73</v>
      </c>
      <c r="M11" s="53" t="s">
        <v>70</v>
      </c>
      <c r="N11" s="53" t="s">
        <v>70</v>
      </c>
      <c r="O11" s="54" t="s">
        <v>71</v>
      </c>
      <c r="P11" s="151" t="s">
        <v>232</v>
      </c>
      <c r="Q11" s="158" t="s">
        <v>231</v>
      </c>
      <c r="R11" s="151" t="s">
        <v>236</v>
      </c>
      <c r="S11" s="151" t="s">
        <v>110</v>
      </c>
    </row>
    <row r="12" spans="1:19" ht="12" customHeight="1" thickBot="1">
      <c r="A12" s="36">
        <v>1</v>
      </c>
      <c r="B12" s="240">
        <v>2</v>
      </c>
      <c r="C12" s="241"/>
      <c r="D12" s="241"/>
      <c r="E12" s="241"/>
      <c r="F12" s="241"/>
      <c r="G12" s="241"/>
      <c r="H12" s="241"/>
      <c r="I12" s="242"/>
      <c r="J12" s="5">
        <v>3</v>
      </c>
      <c r="K12" s="31">
        <v>4</v>
      </c>
      <c r="L12" s="31">
        <v>5</v>
      </c>
      <c r="M12" s="31">
        <v>4</v>
      </c>
      <c r="N12" s="31"/>
      <c r="O12" s="31">
        <v>6</v>
      </c>
      <c r="P12" s="31">
        <v>4</v>
      </c>
      <c r="Q12" s="159">
        <v>5</v>
      </c>
      <c r="R12" s="31">
        <v>6</v>
      </c>
      <c r="S12" s="31">
        <v>7</v>
      </c>
    </row>
    <row r="13" spans="1:21" ht="15" customHeight="1">
      <c r="A13" s="134">
        <v>1</v>
      </c>
      <c r="B13" s="135" t="s">
        <v>2</v>
      </c>
      <c r="C13" s="136" t="s">
        <v>0</v>
      </c>
      <c r="D13" s="137" t="s">
        <v>3</v>
      </c>
      <c r="E13" s="243" t="s">
        <v>4</v>
      </c>
      <c r="F13" s="244"/>
      <c r="G13" s="137" t="s">
        <v>3</v>
      </c>
      <c r="H13" s="137" t="s">
        <v>1</v>
      </c>
      <c r="I13" s="138" t="s">
        <v>2</v>
      </c>
      <c r="J13" s="130" t="s">
        <v>30</v>
      </c>
      <c r="K13" s="131">
        <f>SUM(K15,K18,K22,K25,K26,K36,K29,K31,K33,)</f>
        <v>35679</v>
      </c>
      <c r="L13" s="131">
        <f>SUM(L15,L18,L22,L25,L26,L36,L29,L31,L33,)</f>
        <v>19437.500000000004</v>
      </c>
      <c r="M13" s="131">
        <f>SUM(M15,M18,M22,M25,M26,M36,M29,M31,M33,)</f>
        <v>0</v>
      </c>
      <c r="N13" s="131">
        <f>SUM(N15,N18,N22,N25,N26,N36,N29,N31,N33,)</f>
        <v>25610.5</v>
      </c>
      <c r="O13" s="131">
        <f>SUM(O15,O18,O22,O25,O26,O36,O29,O31,O33,)</f>
        <v>28309.4</v>
      </c>
      <c r="P13" s="173">
        <f>SUM(P15,P18,P22,P25,P26,P36,P29,P31,P33,P16)</f>
        <v>42483.99999999999</v>
      </c>
      <c r="Q13" s="173">
        <f>SUM(Q15,Q18,Q22,Q25,Q26,Q36,Q29,Q31,Q33,Q16)</f>
        <v>42973.99999999999</v>
      </c>
      <c r="R13" s="173">
        <f>R14+R16+R18+R22+R25+R26+R29+R31+R33+R36</f>
        <v>8805.965999999999</v>
      </c>
      <c r="S13" s="189">
        <f aca="true" t="shared" si="0" ref="S13:S35">R13/Q13*100</f>
        <v>20.491380834923444</v>
      </c>
      <c r="T13" s="184"/>
      <c r="U13" s="157"/>
    </row>
    <row r="14" spans="1:20" ht="12" customHeight="1">
      <c r="A14" s="37">
        <v>2</v>
      </c>
      <c r="B14" s="121" t="s">
        <v>2</v>
      </c>
      <c r="C14" s="121" t="s">
        <v>0</v>
      </c>
      <c r="D14" s="23" t="s">
        <v>6</v>
      </c>
      <c r="E14" s="235" t="s">
        <v>4</v>
      </c>
      <c r="F14" s="236"/>
      <c r="G14" s="23" t="s">
        <v>3</v>
      </c>
      <c r="H14" s="23" t="s">
        <v>1</v>
      </c>
      <c r="I14" s="132" t="s">
        <v>2</v>
      </c>
      <c r="J14" s="128" t="s">
        <v>31</v>
      </c>
      <c r="K14" s="129">
        <f aca="true" t="shared" si="1" ref="K14:R14">K15</f>
        <v>21241.3</v>
      </c>
      <c r="L14" s="129">
        <f t="shared" si="1"/>
        <v>15920.9</v>
      </c>
      <c r="M14" s="129">
        <f t="shared" si="1"/>
        <v>0</v>
      </c>
      <c r="N14" s="129">
        <f t="shared" si="1"/>
        <v>21240</v>
      </c>
      <c r="O14" s="129">
        <f t="shared" si="1"/>
        <v>21870</v>
      </c>
      <c r="P14" s="129">
        <f t="shared" si="1"/>
        <v>27800</v>
      </c>
      <c r="Q14" s="129">
        <f t="shared" si="1"/>
        <v>27800</v>
      </c>
      <c r="R14" s="129">
        <f t="shared" si="1"/>
        <v>5327.955</v>
      </c>
      <c r="S14" s="190">
        <f t="shared" si="0"/>
        <v>19.165305755395686</v>
      </c>
      <c r="T14" s="184"/>
    </row>
    <row r="15" spans="1:20" ht="12" customHeight="1">
      <c r="A15" s="26">
        <v>3</v>
      </c>
      <c r="B15" s="35" t="s">
        <v>2</v>
      </c>
      <c r="C15" s="56" t="s">
        <v>0</v>
      </c>
      <c r="D15" s="21" t="s">
        <v>6</v>
      </c>
      <c r="E15" s="231" t="s">
        <v>7</v>
      </c>
      <c r="F15" s="232"/>
      <c r="G15" s="21" t="s">
        <v>6</v>
      </c>
      <c r="H15" s="21" t="s">
        <v>1</v>
      </c>
      <c r="I15" s="27" t="s">
        <v>8</v>
      </c>
      <c r="J15" s="28" t="s">
        <v>32</v>
      </c>
      <c r="K15" s="44">
        <v>21241.3</v>
      </c>
      <c r="L15" s="44">
        <v>15920.9</v>
      </c>
      <c r="N15" s="44">
        <v>21240</v>
      </c>
      <c r="O15" s="44">
        <v>21870</v>
      </c>
      <c r="P15" s="191">
        <v>27800</v>
      </c>
      <c r="Q15" s="191">
        <v>27800</v>
      </c>
      <c r="R15" s="153">
        <v>5327.955</v>
      </c>
      <c r="S15" s="192">
        <f t="shared" si="0"/>
        <v>19.165305755395686</v>
      </c>
      <c r="T15" s="41"/>
    </row>
    <row r="16" spans="1:21" ht="39" customHeight="1">
      <c r="A16" s="37">
        <v>4</v>
      </c>
      <c r="B16" s="144" t="s">
        <v>2</v>
      </c>
      <c r="C16" s="139" t="s">
        <v>0</v>
      </c>
      <c r="D16" s="23" t="s">
        <v>88</v>
      </c>
      <c r="E16" s="235" t="s">
        <v>4</v>
      </c>
      <c r="F16" s="236"/>
      <c r="G16" s="23" t="s">
        <v>3</v>
      </c>
      <c r="H16" s="23" t="s">
        <v>1</v>
      </c>
      <c r="I16" s="132" t="s">
        <v>2</v>
      </c>
      <c r="J16" s="128" t="s">
        <v>107</v>
      </c>
      <c r="K16" s="145"/>
      <c r="L16" s="145"/>
      <c r="M16" s="146"/>
      <c r="N16" s="145"/>
      <c r="O16" s="145"/>
      <c r="P16" s="173">
        <f>P17</f>
        <v>5177.7</v>
      </c>
      <c r="Q16" s="173">
        <f>Q17</f>
        <v>5177.7</v>
      </c>
      <c r="R16" s="173">
        <f>R17</f>
        <v>1228.523</v>
      </c>
      <c r="S16" s="190">
        <f t="shared" si="0"/>
        <v>23.72719547289337</v>
      </c>
      <c r="T16" s="41"/>
      <c r="U16" s="157"/>
    </row>
    <row r="17" spans="1:20" ht="23.25" customHeight="1">
      <c r="A17" s="76">
        <v>5</v>
      </c>
      <c r="B17" s="35" t="s">
        <v>2</v>
      </c>
      <c r="C17" s="141" t="s">
        <v>0</v>
      </c>
      <c r="D17" s="32" t="s">
        <v>88</v>
      </c>
      <c r="E17" s="140" t="s">
        <v>10</v>
      </c>
      <c r="F17" s="141" t="s">
        <v>2</v>
      </c>
      <c r="G17" s="32" t="s">
        <v>6</v>
      </c>
      <c r="H17" s="32" t="s">
        <v>1</v>
      </c>
      <c r="I17" s="142" t="s">
        <v>8</v>
      </c>
      <c r="J17" s="143" t="s">
        <v>108</v>
      </c>
      <c r="K17" s="43"/>
      <c r="L17" s="43"/>
      <c r="N17" s="43"/>
      <c r="O17" s="43"/>
      <c r="P17" s="191">
        <v>5177.7</v>
      </c>
      <c r="Q17" s="191">
        <v>5177.7</v>
      </c>
      <c r="R17" s="152">
        <v>1228.523</v>
      </c>
      <c r="S17" s="192">
        <f t="shared" si="0"/>
        <v>23.72719547289337</v>
      </c>
      <c r="T17" s="41"/>
    </row>
    <row r="18" spans="1:20" ht="12.75">
      <c r="A18" s="37">
        <v>6</v>
      </c>
      <c r="B18" s="121" t="s">
        <v>2</v>
      </c>
      <c r="C18" s="121" t="s">
        <v>0</v>
      </c>
      <c r="D18" s="23" t="s">
        <v>9</v>
      </c>
      <c r="E18" s="233" t="s">
        <v>4</v>
      </c>
      <c r="F18" s="234"/>
      <c r="G18" s="23" t="s">
        <v>3</v>
      </c>
      <c r="H18" s="23" t="s">
        <v>1</v>
      </c>
      <c r="I18" s="132" t="s">
        <v>2</v>
      </c>
      <c r="J18" s="128" t="s">
        <v>33</v>
      </c>
      <c r="K18" s="129">
        <f>SUM(K20:K21)</f>
        <v>762</v>
      </c>
      <c r="L18" s="129">
        <f>SUM(L20:L21)</f>
        <v>762.3</v>
      </c>
      <c r="M18" s="129">
        <f>SUM(M20:M21)</f>
        <v>0</v>
      </c>
      <c r="N18" s="129">
        <f>SUM(N20:N21)</f>
        <v>792</v>
      </c>
      <c r="O18" s="129">
        <f>SUM(O20:O21)</f>
        <v>815</v>
      </c>
      <c r="P18" s="129">
        <f>P20+P21</f>
        <v>947</v>
      </c>
      <c r="Q18" s="129">
        <f>Q20+Q21+Q19</f>
        <v>1437</v>
      </c>
      <c r="R18" s="204">
        <f>R20+R21+R19</f>
        <v>352.01599999999996</v>
      </c>
      <c r="S18" s="190">
        <f t="shared" si="0"/>
        <v>24.496590118302016</v>
      </c>
      <c r="T18" s="41"/>
    </row>
    <row r="19" spans="1:20" ht="25.5">
      <c r="A19" s="37">
        <v>7</v>
      </c>
      <c r="B19" s="144" t="s">
        <v>2</v>
      </c>
      <c r="C19" s="188" t="s">
        <v>0</v>
      </c>
      <c r="D19" s="23" t="s">
        <v>9</v>
      </c>
      <c r="E19" s="187" t="s">
        <v>6</v>
      </c>
      <c r="F19" s="188" t="s">
        <v>2</v>
      </c>
      <c r="G19" s="23" t="s">
        <v>6</v>
      </c>
      <c r="H19" s="23" t="s">
        <v>1</v>
      </c>
      <c r="I19" s="132" t="s">
        <v>2</v>
      </c>
      <c r="J19" s="28" t="s">
        <v>233</v>
      </c>
      <c r="K19" s="129"/>
      <c r="L19" s="129"/>
      <c r="M19" s="202"/>
      <c r="N19" s="129"/>
      <c r="O19" s="203"/>
      <c r="P19" s="205">
        <v>0</v>
      </c>
      <c r="Q19" s="205">
        <v>490</v>
      </c>
      <c r="R19" s="205">
        <v>92.797</v>
      </c>
      <c r="S19" s="155">
        <f t="shared" si="0"/>
        <v>18.93816326530612</v>
      </c>
      <c r="T19" s="41"/>
    </row>
    <row r="20" spans="1:20" ht="25.5">
      <c r="A20" s="26">
        <v>8</v>
      </c>
      <c r="B20" s="35" t="s">
        <v>2</v>
      </c>
      <c r="C20" s="56" t="s">
        <v>0</v>
      </c>
      <c r="D20" s="21" t="s">
        <v>9</v>
      </c>
      <c r="E20" s="231" t="s">
        <v>7</v>
      </c>
      <c r="F20" s="232"/>
      <c r="G20" s="21" t="s">
        <v>10</v>
      </c>
      <c r="H20" s="21" t="s">
        <v>1</v>
      </c>
      <c r="I20" s="27" t="s">
        <v>8</v>
      </c>
      <c r="J20" s="28" t="s">
        <v>34</v>
      </c>
      <c r="K20" s="44">
        <v>750</v>
      </c>
      <c r="L20" s="44">
        <v>751</v>
      </c>
      <c r="N20" s="44">
        <v>790</v>
      </c>
      <c r="O20" s="44">
        <v>810</v>
      </c>
      <c r="P20" s="199">
        <v>900</v>
      </c>
      <c r="Q20" s="199">
        <v>900</v>
      </c>
      <c r="R20" s="152">
        <v>245.719</v>
      </c>
      <c r="S20" s="155">
        <f t="shared" si="0"/>
        <v>27.30211111111111</v>
      </c>
      <c r="T20" s="185"/>
    </row>
    <row r="21" spans="1:20" ht="12.75">
      <c r="A21" s="26">
        <v>9</v>
      </c>
      <c r="B21" s="56" t="s">
        <v>2</v>
      </c>
      <c r="C21" s="56" t="s">
        <v>0</v>
      </c>
      <c r="D21" s="21" t="s">
        <v>9</v>
      </c>
      <c r="E21" s="231" t="s">
        <v>11</v>
      </c>
      <c r="F21" s="232"/>
      <c r="G21" s="21" t="s">
        <v>6</v>
      </c>
      <c r="H21" s="21" t="s">
        <v>1</v>
      </c>
      <c r="I21" s="27" t="s">
        <v>8</v>
      </c>
      <c r="J21" s="28" t="s">
        <v>35</v>
      </c>
      <c r="K21" s="43">
        <v>12</v>
      </c>
      <c r="L21" s="43">
        <v>11.3</v>
      </c>
      <c r="N21" s="44">
        <v>2</v>
      </c>
      <c r="O21" s="44">
        <v>5</v>
      </c>
      <c r="P21" s="174">
        <v>47</v>
      </c>
      <c r="Q21" s="174">
        <v>47</v>
      </c>
      <c r="R21" s="153">
        <v>13.5</v>
      </c>
      <c r="S21" s="153">
        <f t="shared" si="0"/>
        <v>28.723404255319153</v>
      </c>
      <c r="T21" s="41"/>
    </row>
    <row r="22" spans="1:20" ht="14.25" customHeight="1">
      <c r="A22" s="37">
        <v>10</v>
      </c>
      <c r="B22" s="133" t="s">
        <v>2</v>
      </c>
      <c r="C22" s="121" t="s">
        <v>0</v>
      </c>
      <c r="D22" s="23" t="s">
        <v>12</v>
      </c>
      <c r="E22" s="233" t="s">
        <v>4</v>
      </c>
      <c r="F22" s="234"/>
      <c r="G22" s="23" t="s">
        <v>3</v>
      </c>
      <c r="H22" s="23" t="s">
        <v>1</v>
      </c>
      <c r="I22" s="132" t="s">
        <v>2</v>
      </c>
      <c r="J22" s="128" t="s">
        <v>37</v>
      </c>
      <c r="K22" s="122">
        <f aca="true" t="shared" si="2" ref="K22:P22">SUM(K23:K24)</f>
        <v>1050</v>
      </c>
      <c r="L22" s="122">
        <f t="shared" si="2"/>
        <v>820.4</v>
      </c>
      <c r="M22" s="122">
        <f t="shared" si="2"/>
        <v>0</v>
      </c>
      <c r="N22" s="122">
        <f t="shared" si="2"/>
        <v>980</v>
      </c>
      <c r="O22" s="122">
        <f t="shared" si="2"/>
        <v>1000</v>
      </c>
      <c r="P22" s="122">
        <f t="shared" si="2"/>
        <v>1600</v>
      </c>
      <c r="Q22" s="122">
        <f>SUM(Q23:Q24)</f>
        <v>1600</v>
      </c>
      <c r="R22" s="122">
        <f>SUM(R23:R24)</f>
        <v>692.665</v>
      </c>
      <c r="S22" s="193">
        <f t="shared" si="0"/>
        <v>43.2915625</v>
      </c>
      <c r="T22" s="41"/>
    </row>
    <row r="23" spans="1:21" ht="12.75">
      <c r="A23" s="26">
        <v>11</v>
      </c>
      <c r="B23" s="56" t="s">
        <v>2</v>
      </c>
      <c r="C23" s="56" t="s">
        <v>0</v>
      </c>
      <c r="D23" s="21" t="s">
        <v>12</v>
      </c>
      <c r="E23" s="231" t="s">
        <v>13</v>
      </c>
      <c r="F23" s="232"/>
      <c r="G23" s="21" t="s">
        <v>3</v>
      </c>
      <c r="H23" s="21" t="s">
        <v>1</v>
      </c>
      <c r="I23" s="27" t="s">
        <v>8</v>
      </c>
      <c r="J23" s="28" t="s">
        <v>36</v>
      </c>
      <c r="K23" s="43">
        <v>300</v>
      </c>
      <c r="L23" s="43">
        <v>182.5</v>
      </c>
      <c r="N23" s="44">
        <v>300</v>
      </c>
      <c r="O23" s="44">
        <v>300</v>
      </c>
      <c r="P23" s="174">
        <v>500</v>
      </c>
      <c r="Q23" s="174">
        <v>500</v>
      </c>
      <c r="R23" s="152">
        <v>41.435</v>
      </c>
      <c r="S23" s="153">
        <f t="shared" si="0"/>
        <v>8.286999999999999</v>
      </c>
      <c r="T23" s="41"/>
      <c r="U23" s="157"/>
    </row>
    <row r="24" spans="1:20" s="2" customFormat="1" ht="12.75">
      <c r="A24" s="26">
        <v>12</v>
      </c>
      <c r="B24" s="35" t="s">
        <v>2</v>
      </c>
      <c r="C24" s="56" t="s">
        <v>0</v>
      </c>
      <c r="D24" s="21" t="s">
        <v>12</v>
      </c>
      <c r="E24" s="231" t="s">
        <v>15</v>
      </c>
      <c r="F24" s="232"/>
      <c r="G24" s="21" t="s">
        <v>3</v>
      </c>
      <c r="H24" s="21" t="s">
        <v>1</v>
      </c>
      <c r="I24" s="27" t="s">
        <v>8</v>
      </c>
      <c r="J24" s="22" t="s">
        <v>38</v>
      </c>
      <c r="K24" s="45">
        <v>750</v>
      </c>
      <c r="L24" s="45">
        <v>637.9</v>
      </c>
      <c r="N24" s="44">
        <v>680</v>
      </c>
      <c r="O24" s="44">
        <v>700</v>
      </c>
      <c r="P24" s="191">
        <v>1100</v>
      </c>
      <c r="Q24" s="191">
        <v>1100</v>
      </c>
      <c r="R24" s="153">
        <v>651.23</v>
      </c>
      <c r="S24" s="192">
        <f t="shared" si="0"/>
        <v>59.20272727272727</v>
      </c>
      <c r="T24" s="63"/>
    </row>
    <row r="25" spans="1:20" s="2" customFormat="1" ht="15" customHeight="1">
      <c r="A25" s="37">
        <v>13</v>
      </c>
      <c r="B25" s="121" t="s">
        <v>2</v>
      </c>
      <c r="C25" s="121" t="s">
        <v>0</v>
      </c>
      <c r="D25" s="23" t="s">
        <v>54</v>
      </c>
      <c r="E25" s="233" t="s">
        <v>4</v>
      </c>
      <c r="F25" s="234"/>
      <c r="G25" s="23" t="s">
        <v>3</v>
      </c>
      <c r="H25" s="23" t="s">
        <v>1</v>
      </c>
      <c r="I25" s="132" t="s">
        <v>2</v>
      </c>
      <c r="J25" s="25" t="s">
        <v>55</v>
      </c>
      <c r="K25" s="122">
        <v>25</v>
      </c>
      <c r="L25" s="122">
        <v>43.2</v>
      </c>
      <c r="M25" s="127"/>
      <c r="N25" s="125">
        <v>53</v>
      </c>
      <c r="O25" s="125">
        <v>40</v>
      </c>
      <c r="P25" s="175">
        <v>130</v>
      </c>
      <c r="Q25" s="175">
        <v>130</v>
      </c>
      <c r="R25" s="175">
        <v>64.3</v>
      </c>
      <c r="S25" s="190">
        <f t="shared" si="0"/>
        <v>49.46153846153846</v>
      </c>
      <c r="T25" s="63"/>
    </row>
    <row r="26" spans="1:20" s="2" customFormat="1" ht="38.25">
      <c r="A26" s="37">
        <v>14</v>
      </c>
      <c r="B26" s="121" t="s">
        <v>2</v>
      </c>
      <c r="C26" s="121" t="s">
        <v>0</v>
      </c>
      <c r="D26" s="23" t="s">
        <v>16</v>
      </c>
      <c r="E26" s="233" t="s">
        <v>4</v>
      </c>
      <c r="F26" s="234"/>
      <c r="G26" s="23" t="s">
        <v>3</v>
      </c>
      <c r="H26" s="23" t="s">
        <v>1</v>
      </c>
      <c r="I26" s="132" t="s">
        <v>2</v>
      </c>
      <c r="J26" s="25" t="s">
        <v>50</v>
      </c>
      <c r="K26" s="122">
        <f aca="true" t="shared" si="3" ref="K26:P26">SUM(K27:K28)</f>
        <v>666.7</v>
      </c>
      <c r="L26" s="122">
        <f t="shared" si="3"/>
        <v>473.5</v>
      </c>
      <c r="M26" s="122">
        <f t="shared" si="3"/>
        <v>0</v>
      </c>
      <c r="N26" s="122">
        <f t="shared" si="3"/>
        <v>453</v>
      </c>
      <c r="O26" s="122">
        <f t="shared" si="3"/>
        <v>584.4</v>
      </c>
      <c r="P26" s="122">
        <f t="shared" si="3"/>
        <v>700</v>
      </c>
      <c r="Q26" s="122">
        <f>SUM(Q27:Q28)</f>
        <v>700</v>
      </c>
      <c r="R26" s="122">
        <f>R27+R28</f>
        <v>340.119</v>
      </c>
      <c r="S26" s="193">
        <f t="shared" si="0"/>
        <v>48.58842857142858</v>
      </c>
      <c r="T26" s="63"/>
    </row>
    <row r="27" spans="1:20" s="2" customFormat="1" ht="78" customHeight="1">
      <c r="A27" s="26">
        <v>15</v>
      </c>
      <c r="B27" s="56" t="s">
        <v>2</v>
      </c>
      <c r="C27" s="56" t="s">
        <v>0</v>
      </c>
      <c r="D27" s="21" t="s">
        <v>16</v>
      </c>
      <c r="E27" s="231" t="s">
        <v>20</v>
      </c>
      <c r="F27" s="232"/>
      <c r="G27" s="21" t="s">
        <v>3</v>
      </c>
      <c r="H27" s="21" t="s">
        <v>1</v>
      </c>
      <c r="I27" s="27" t="s">
        <v>21</v>
      </c>
      <c r="J27" s="29" t="s">
        <v>64</v>
      </c>
      <c r="K27" s="45">
        <v>445</v>
      </c>
      <c r="L27" s="45">
        <v>343.2</v>
      </c>
      <c r="N27" s="44">
        <v>350</v>
      </c>
      <c r="O27" s="44">
        <v>350</v>
      </c>
      <c r="P27" s="174">
        <v>700</v>
      </c>
      <c r="Q27" s="174">
        <v>700</v>
      </c>
      <c r="R27" s="153">
        <v>340.119</v>
      </c>
      <c r="S27" s="153">
        <f t="shared" si="0"/>
        <v>48.58842857142858</v>
      </c>
      <c r="T27" s="63"/>
    </row>
    <row r="28" spans="1:20" s="2" customFormat="1" ht="64.5" customHeight="1">
      <c r="A28" s="26">
        <v>16</v>
      </c>
      <c r="B28" s="59" t="s">
        <v>2</v>
      </c>
      <c r="C28" s="59" t="s">
        <v>0</v>
      </c>
      <c r="D28" s="21" t="s">
        <v>16</v>
      </c>
      <c r="E28" s="231" t="s">
        <v>39</v>
      </c>
      <c r="F28" s="232"/>
      <c r="G28" s="21" t="s">
        <v>3</v>
      </c>
      <c r="H28" s="21" t="s">
        <v>1</v>
      </c>
      <c r="I28" s="27" t="s">
        <v>21</v>
      </c>
      <c r="J28" s="30" t="s">
        <v>65</v>
      </c>
      <c r="K28" s="46">
        <f>209+12.7</f>
        <v>221.7</v>
      </c>
      <c r="L28" s="46">
        <v>130.3</v>
      </c>
      <c r="M28" s="63"/>
      <c r="N28" s="44">
        <v>103</v>
      </c>
      <c r="O28" s="44">
        <v>234.4</v>
      </c>
      <c r="P28" s="191">
        <v>0</v>
      </c>
      <c r="Q28" s="191">
        <v>0</v>
      </c>
      <c r="R28" s="152">
        <v>0</v>
      </c>
      <c r="S28" s="192">
        <v>0</v>
      </c>
      <c r="T28" s="63"/>
    </row>
    <row r="29" spans="1:20" s="2" customFormat="1" ht="25.5">
      <c r="A29" s="37">
        <v>17</v>
      </c>
      <c r="B29" s="121" t="s">
        <v>2</v>
      </c>
      <c r="C29" s="121" t="s">
        <v>0</v>
      </c>
      <c r="D29" s="23" t="s">
        <v>17</v>
      </c>
      <c r="E29" s="233" t="s">
        <v>4</v>
      </c>
      <c r="F29" s="234"/>
      <c r="G29" s="23" t="s">
        <v>3</v>
      </c>
      <c r="H29" s="23" t="s">
        <v>1</v>
      </c>
      <c r="I29" s="132" t="s">
        <v>2</v>
      </c>
      <c r="J29" s="126" t="s">
        <v>40</v>
      </c>
      <c r="K29" s="122">
        <v>35</v>
      </c>
      <c r="L29" s="122">
        <f aca="true" t="shared" si="4" ref="L29:Q29">L30</f>
        <v>23.3</v>
      </c>
      <c r="M29" s="122">
        <f t="shared" si="4"/>
        <v>0</v>
      </c>
      <c r="N29" s="122">
        <f t="shared" si="4"/>
        <v>25</v>
      </c>
      <c r="O29" s="122">
        <f t="shared" si="4"/>
        <v>35</v>
      </c>
      <c r="P29" s="122">
        <f t="shared" si="4"/>
        <v>3.8</v>
      </c>
      <c r="Q29" s="122">
        <f t="shared" si="4"/>
        <v>3.8</v>
      </c>
      <c r="R29" s="122">
        <f>R30</f>
        <v>3.679</v>
      </c>
      <c r="S29" s="190">
        <f t="shared" si="0"/>
        <v>96.8157894736842</v>
      </c>
      <c r="T29" s="63"/>
    </row>
    <row r="30" spans="1:20" s="2" customFormat="1" ht="12.75">
      <c r="A30" s="26">
        <v>18</v>
      </c>
      <c r="B30" s="35" t="s">
        <v>2</v>
      </c>
      <c r="C30" s="59" t="s">
        <v>0</v>
      </c>
      <c r="D30" s="21" t="s">
        <v>17</v>
      </c>
      <c r="E30" s="231" t="s">
        <v>13</v>
      </c>
      <c r="F30" s="232"/>
      <c r="G30" s="21" t="s">
        <v>6</v>
      </c>
      <c r="H30" s="21" t="s">
        <v>1</v>
      </c>
      <c r="I30" s="27" t="s">
        <v>21</v>
      </c>
      <c r="J30" s="22" t="s">
        <v>41</v>
      </c>
      <c r="K30" s="46">
        <v>35</v>
      </c>
      <c r="L30" s="46">
        <v>23.3</v>
      </c>
      <c r="M30" s="63"/>
      <c r="N30" s="44">
        <v>25</v>
      </c>
      <c r="O30" s="44">
        <v>35</v>
      </c>
      <c r="P30" s="191">
        <v>3.8</v>
      </c>
      <c r="Q30" s="191">
        <v>3.8</v>
      </c>
      <c r="R30" s="152">
        <v>3.679</v>
      </c>
      <c r="S30" s="192">
        <f t="shared" si="0"/>
        <v>96.8157894736842</v>
      </c>
      <c r="T30" s="63"/>
    </row>
    <row r="31" spans="1:20" s="2" customFormat="1" ht="25.5">
      <c r="A31" s="37">
        <v>19</v>
      </c>
      <c r="B31" s="121" t="s">
        <v>2</v>
      </c>
      <c r="C31" s="121" t="s">
        <v>0</v>
      </c>
      <c r="D31" s="23" t="s">
        <v>18</v>
      </c>
      <c r="E31" s="233" t="s">
        <v>4</v>
      </c>
      <c r="F31" s="234"/>
      <c r="G31" s="23" t="s">
        <v>3</v>
      </c>
      <c r="H31" s="23" t="s">
        <v>1</v>
      </c>
      <c r="I31" s="132" t="s">
        <v>2</v>
      </c>
      <c r="J31" s="25" t="s">
        <v>51</v>
      </c>
      <c r="K31" s="122">
        <f aca="true" t="shared" si="5" ref="K31:R31">K32</f>
        <v>1713</v>
      </c>
      <c r="L31" s="122">
        <f t="shared" si="5"/>
        <v>1344.9</v>
      </c>
      <c r="M31" s="122">
        <f t="shared" si="5"/>
        <v>0</v>
      </c>
      <c r="N31" s="122">
        <f t="shared" si="5"/>
        <v>2009.5</v>
      </c>
      <c r="O31" s="122">
        <f t="shared" si="5"/>
        <v>3815</v>
      </c>
      <c r="P31" s="122">
        <f t="shared" si="5"/>
        <v>3163.8</v>
      </c>
      <c r="Q31" s="122">
        <f t="shared" si="5"/>
        <v>3163.8</v>
      </c>
      <c r="R31" s="122">
        <f t="shared" si="5"/>
        <v>720.773</v>
      </c>
      <c r="S31" s="190">
        <f t="shared" si="0"/>
        <v>22.78187622479297</v>
      </c>
      <c r="T31" s="63"/>
    </row>
    <row r="32" spans="1:20" s="2" customFormat="1" ht="12.75">
      <c r="A32" s="26">
        <v>20</v>
      </c>
      <c r="B32" s="35" t="s">
        <v>2</v>
      </c>
      <c r="C32" s="92" t="s">
        <v>0</v>
      </c>
      <c r="D32" s="21" t="s">
        <v>18</v>
      </c>
      <c r="E32" s="231" t="s">
        <v>13</v>
      </c>
      <c r="F32" s="232"/>
      <c r="G32" s="21" t="s">
        <v>3</v>
      </c>
      <c r="H32" s="21" t="s">
        <v>1</v>
      </c>
      <c r="I32" s="27" t="s">
        <v>23</v>
      </c>
      <c r="J32" s="30" t="s">
        <v>91</v>
      </c>
      <c r="K32" s="45">
        <v>1713</v>
      </c>
      <c r="L32" s="45">
        <v>1344.9</v>
      </c>
      <c r="M32" s="63"/>
      <c r="N32" s="44">
        <v>2009.5</v>
      </c>
      <c r="O32" s="44">
        <v>3815</v>
      </c>
      <c r="P32" s="191">
        <v>3163.8</v>
      </c>
      <c r="Q32" s="191">
        <v>3163.8</v>
      </c>
      <c r="R32" s="152">
        <v>720.773</v>
      </c>
      <c r="S32" s="192">
        <f t="shared" si="0"/>
        <v>22.78187622479297</v>
      </c>
      <c r="T32" s="63"/>
    </row>
    <row r="33" spans="1:20" s="2" customFormat="1" ht="25.5">
      <c r="A33" s="37">
        <v>21</v>
      </c>
      <c r="B33" s="121" t="s">
        <v>2</v>
      </c>
      <c r="C33" s="121" t="s">
        <v>0</v>
      </c>
      <c r="D33" s="23" t="s">
        <v>19</v>
      </c>
      <c r="E33" s="233" t="s">
        <v>4</v>
      </c>
      <c r="F33" s="234"/>
      <c r="G33" s="23" t="s">
        <v>3</v>
      </c>
      <c r="H33" s="23" t="s">
        <v>1</v>
      </c>
      <c r="I33" s="132" t="s">
        <v>2</v>
      </c>
      <c r="J33" s="25" t="s">
        <v>52</v>
      </c>
      <c r="K33" s="122">
        <f aca="true" t="shared" si="6" ref="K33:P33">SUM(K34:K35)</f>
        <v>10186</v>
      </c>
      <c r="L33" s="122">
        <f t="shared" si="6"/>
        <v>48.2</v>
      </c>
      <c r="M33" s="122">
        <f t="shared" si="6"/>
        <v>0</v>
      </c>
      <c r="N33" s="122">
        <f t="shared" si="6"/>
        <v>58</v>
      </c>
      <c r="O33" s="122">
        <f t="shared" si="6"/>
        <v>150</v>
      </c>
      <c r="P33" s="122">
        <f t="shared" si="6"/>
        <v>2961.7</v>
      </c>
      <c r="Q33" s="122">
        <f>SUM(Q34:Q35)</f>
        <v>2961.7</v>
      </c>
      <c r="R33" s="122">
        <f>SUM(R34:R35)</f>
        <v>26.38</v>
      </c>
      <c r="S33" s="190">
        <f t="shared" si="0"/>
        <v>0.8907046628625452</v>
      </c>
      <c r="T33" s="63"/>
    </row>
    <row r="34" spans="1:20" s="2" customFormat="1" ht="65.25" customHeight="1">
      <c r="A34" s="26">
        <v>22</v>
      </c>
      <c r="B34" s="92" t="s">
        <v>2</v>
      </c>
      <c r="C34" s="92" t="s">
        <v>0</v>
      </c>
      <c r="D34" s="21" t="s">
        <v>19</v>
      </c>
      <c r="E34" s="231" t="s">
        <v>7</v>
      </c>
      <c r="F34" s="232"/>
      <c r="G34" s="21" t="s">
        <v>3</v>
      </c>
      <c r="H34" s="21" t="s">
        <v>1</v>
      </c>
      <c r="I34" s="27" t="s">
        <v>2</v>
      </c>
      <c r="J34" s="95" t="s">
        <v>66</v>
      </c>
      <c r="K34" s="45">
        <v>10171</v>
      </c>
      <c r="L34" s="45">
        <v>0</v>
      </c>
      <c r="M34" s="63"/>
      <c r="N34" s="44">
        <v>0</v>
      </c>
      <c r="O34" s="44">
        <v>100</v>
      </c>
      <c r="P34" s="191">
        <v>2802.1</v>
      </c>
      <c r="Q34" s="191">
        <v>2802.1</v>
      </c>
      <c r="R34" s="153">
        <v>18.2</v>
      </c>
      <c r="S34" s="153">
        <f t="shared" si="0"/>
        <v>0.6495128653509868</v>
      </c>
      <c r="T34" s="63"/>
    </row>
    <row r="35" spans="1:20" s="2" customFormat="1" ht="51">
      <c r="A35" s="26">
        <v>23</v>
      </c>
      <c r="B35" s="59" t="s">
        <v>2</v>
      </c>
      <c r="C35" s="59" t="s">
        <v>0</v>
      </c>
      <c r="D35" s="21" t="s">
        <v>19</v>
      </c>
      <c r="E35" s="231" t="s">
        <v>15</v>
      </c>
      <c r="F35" s="232"/>
      <c r="G35" s="21" t="s">
        <v>3</v>
      </c>
      <c r="H35" s="21" t="s">
        <v>1</v>
      </c>
      <c r="I35" s="27" t="s">
        <v>53</v>
      </c>
      <c r="J35" s="30" t="s">
        <v>74</v>
      </c>
      <c r="K35" s="45">
        <v>15</v>
      </c>
      <c r="L35" s="45">
        <v>48.2</v>
      </c>
      <c r="M35" s="63"/>
      <c r="N35" s="44">
        <v>58</v>
      </c>
      <c r="O35" s="44">
        <v>50</v>
      </c>
      <c r="P35" s="174">
        <v>159.6</v>
      </c>
      <c r="Q35" s="174">
        <v>159.6</v>
      </c>
      <c r="R35" s="152">
        <v>8.18</v>
      </c>
      <c r="S35" s="192">
        <f t="shared" si="0"/>
        <v>5.12531328320802</v>
      </c>
      <c r="T35" s="186"/>
    </row>
    <row r="36" spans="1:20" s="2" customFormat="1" ht="14.25" customHeight="1">
      <c r="A36" s="37">
        <v>24</v>
      </c>
      <c r="B36" s="179" t="s">
        <v>2</v>
      </c>
      <c r="C36" s="179" t="s">
        <v>0</v>
      </c>
      <c r="D36" s="23" t="s">
        <v>22</v>
      </c>
      <c r="E36" s="233" t="s">
        <v>4</v>
      </c>
      <c r="F36" s="234"/>
      <c r="G36" s="23" t="s">
        <v>3</v>
      </c>
      <c r="H36" s="23" t="s">
        <v>1</v>
      </c>
      <c r="I36" s="132" t="s">
        <v>2</v>
      </c>
      <c r="J36" s="25" t="s">
        <v>56</v>
      </c>
      <c r="K36" s="123">
        <v>0</v>
      </c>
      <c r="L36" s="123">
        <v>0.8</v>
      </c>
      <c r="M36" s="124"/>
      <c r="N36" s="172">
        <v>0</v>
      </c>
      <c r="O36" s="172">
        <v>0</v>
      </c>
      <c r="P36" s="176">
        <v>0</v>
      </c>
      <c r="Q36" s="176">
        <v>0</v>
      </c>
      <c r="R36" s="176">
        <v>49.556</v>
      </c>
      <c r="S36" s="194">
        <v>0</v>
      </c>
      <c r="T36" s="63"/>
    </row>
    <row r="37" spans="1:20" s="2" customFormat="1" ht="14.25" customHeight="1">
      <c r="A37" s="37">
        <v>25</v>
      </c>
      <c r="B37" s="179" t="s">
        <v>2</v>
      </c>
      <c r="C37" s="179" t="s">
        <v>0</v>
      </c>
      <c r="D37" s="23" t="s">
        <v>169</v>
      </c>
      <c r="E37" s="178" t="s">
        <v>3</v>
      </c>
      <c r="F37" s="179" t="s">
        <v>2</v>
      </c>
      <c r="G37" s="23" t="s">
        <v>3</v>
      </c>
      <c r="H37" s="23" t="s">
        <v>1</v>
      </c>
      <c r="I37" s="24" t="s">
        <v>2</v>
      </c>
      <c r="J37" s="25" t="s">
        <v>229</v>
      </c>
      <c r="K37" s="123"/>
      <c r="L37" s="123"/>
      <c r="M37" s="124"/>
      <c r="N37" s="173"/>
      <c r="O37" s="173"/>
      <c r="P37" s="195">
        <v>0</v>
      </c>
      <c r="Q37" s="195">
        <v>0</v>
      </c>
      <c r="R37" s="176">
        <v>0</v>
      </c>
      <c r="S37" s="194">
        <v>0</v>
      </c>
      <c r="T37" s="63"/>
    </row>
    <row r="38" spans="1:20" s="2" customFormat="1" ht="12.75">
      <c r="A38" s="37">
        <v>26</v>
      </c>
      <c r="B38" s="61" t="s">
        <v>2</v>
      </c>
      <c r="C38" s="23" t="s">
        <v>24</v>
      </c>
      <c r="D38" s="23" t="s">
        <v>3</v>
      </c>
      <c r="E38" s="233" t="s">
        <v>4</v>
      </c>
      <c r="F38" s="234"/>
      <c r="G38" s="23" t="s">
        <v>3</v>
      </c>
      <c r="H38" s="23" t="s">
        <v>1</v>
      </c>
      <c r="I38" s="24" t="s">
        <v>2</v>
      </c>
      <c r="J38" s="25" t="s">
        <v>57</v>
      </c>
      <c r="K38" s="50" t="e">
        <f aca="true" t="shared" si="7" ref="K38:Q38">SUM(K39)</f>
        <v>#REF!</v>
      </c>
      <c r="L38" s="50" t="e">
        <f t="shared" si="7"/>
        <v>#REF!</v>
      </c>
      <c r="M38" s="50" t="e">
        <f t="shared" si="7"/>
        <v>#REF!</v>
      </c>
      <c r="N38" s="50" t="e">
        <f t="shared" si="7"/>
        <v>#REF!</v>
      </c>
      <c r="O38" s="50" t="e">
        <f t="shared" si="7"/>
        <v>#REF!</v>
      </c>
      <c r="P38" s="50">
        <f t="shared" si="7"/>
        <v>196168.4</v>
      </c>
      <c r="Q38" s="50">
        <f t="shared" si="7"/>
        <v>196166.5</v>
      </c>
      <c r="R38" s="50">
        <f>R39</f>
        <v>54968.83</v>
      </c>
      <c r="S38" s="190">
        <f>R38/Q38*100</f>
        <v>28.021517435443872</v>
      </c>
      <c r="T38" s="63"/>
    </row>
    <row r="39" spans="1:20" s="2" customFormat="1" ht="25.5">
      <c r="A39" s="26">
        <v>27</v>
      </c>
      <c r="B39" s="181" t="s">
        <v>2</v>
      </c>
      <c r="C39" s="32" t="s">
        <v>24</v>
      </c>
      <c r="D39" s="32" t="s">
        <v>10</v>
      </c>
      <c r="E39" s="180" t="s">
        <v>4</v>
      </c>
      <c r="F39" s="181"/>
      <c r="G39" s="32" t="s">
        <v>3</v>
      </c>
      <c r="H39" s="32" t="s">
        <v>1</v>
      </c>
      <c r="I39" s="33" t="s">
        <v>2</v>
      </c>
      <c r="J39" s="34" t="s">
        <v>29</v>
      </c>
      <c r="K39" s="171" t="e">
        <f>K40+K41+K57+#REF!+#REF!</f>
        <v>#REF!</v>
      </c>
      <c r="L39" s="171" t="e">
        <f>L40+L41+L57+#REF!+#REF!+#REF!</f>
        <v>#REF!</v>
      </c>
      <c r="M39" s="171" t="e">
        <f>M40+M41+M57+#REF!+#REF!+#REF!</f>
        <v>#REF!</v>
      </c>
      <c r="N39" s="171" t="e">
        <f>N40+N41+N57+#REF!+#REF!</f>
        <v>#REF!</v>
      </c>
      <c r="O39" s="171" t="e">
        <f>O40+O41+O57+#REF!+#REF!</f>
        <v>#REF!</v>
      </c>
      <c r="P39" s="170">
        <f>P40+P41+P57+P74+P75</f>
        <v>196168.4</v>
      </c>
      <c r="Q39" s="170">
        <f>Q40+Q41+Q57+Q74+Q75</f>
        <v>196166.5</v>
      </c>
      <c r="R39" s="170">
        <f>R40+R41+R57+R74+R75</f>
        <v>54968.83</v>
      </c>
      <c r="S39" s="192">
        <f>R39/Q39*100</f>
        <v>28.021517435443872</v>
      </c>
      <c r="T39" s="63"/>
    </row>
    <row r="40" spans="1:20" s="2" customFormat="1" ht="24.75" customHeight="1">
      <c r="A40" s="26">
        <v>28</v>
      </c>
      <c r="B40" s="62" t="s">
        <v>2</v>
      </c>
      <c r="C40" s="38" t="s">
        <v>24</v>
      </c>
      <c r="D40" s="38" t="s">
        <v>10</v>
      </c>
      <c r="E40" s="227" t="s">
        <v>26</v>
      </c>
      <c r="F40" s="228"/>
      <c r="G40" s="38" t="s">
        <v>14</v>
      </c>
      <c r="H40" s="38" t="s">
        <v>1</v>
      </c>
      <c r="I40" s="39" t="s">
        <v>25</v>
      </c>
      <c r="J40" s="40" t="s">
        <v>98</v>
      </c>
      <c r="K40" s="52">
        <f>66999+285</f>
        <v>67284</v>
      </c>
      <c r="L40" s="52">
        <v>56071</v>
      </c>
      <c r="M40" s="63"/>
      <c r="N40" s="52">
        <f>66999+285</f>
        <v>67284</v>
      </c>
      <c r="O40" s="44">
        <v>85626</v>
      </c>
      <c r="P40" s="191">
        <v>91538</v>
      </c>
      <c r="Q40" s="191">
        <v>91538</v>
      </c>
      <c r="R40" s="153">
        <v>22884</v>
      </c>
      <c r="S40" s="153">
        <f>R40/Q40*100</f>
        <v>24.99945377875855</v>
      </c>
      <c r="T40" s="63"/>
    </row>
    <row r="41" spans="1:20" s="2" customFormat="1" ht="25.5">
      <c r="A41" s="26">
        <v>29</v>
      </c>
      <c r="B41" s="59" t="s">
        <v>2</v>
      </c>
      <c r="C41" s="21" t="s">
        <v>24</v>
      </c>
      <c r="D41" s="21" t="s">
        <v>10</v>
      </c>
      <c r="E41" s="231" t="s">
        <v>7</v>
      </c>
      <c r="F41" s="232"/>
      <c r="G41" s="21" t="s">
        <v>3</v>
      </c>
      <c r="H41" s="21" t="s">
        <v>1</v>
      </c>
      <c r="I41" s="64" t="s">
        <v>25</v>
      </c>
      <c r="J41" s="65" t="s">
        <v>92</v>
      </c>
      <c r="K41" s="45">
        <f>SUM(K42:K42)</f>
        <v>26927</v>
      </c>
      <c r="L41" s="45">
        <v>29044.7</v>
      </c>
      <c r="M41" s="45">
        <v>29044.7</v>
      </c>
      <c r="N41" s="45">
        <f>SUM(N42:N42)</f>
        <v>26927</v>
      </c>
      <c r="O41" s="45">
        <f>O42</f>
        <v>16362</v>
      </c>
      <c r="P41" s="171">
        <f>P42</f>
        <v>22525.5</v>
      </c>
      <c r="Q41" s="171">
        <f>Q42+Q56+Q55</f>
        <v>22525.5</v>
      </c>
      <c r="R41" s="171">
        <f>R42+R56+R55</f>
        <v>6831.5</v>
      </c>
      <c r="S41" s="153">
        <f>R41/Q41*100</f>
        <v>30.327850658142992</v>
      </c>
      <c r="T41" s="63"/>
    </row>
    <row r="42" spans="1:20" ht="12.75">
      <c r="A42" s="26">
        <v>30</v>
      </c>
      <c r="B42" s="66" t="s">
        <v>2</v>
      </c>
      <c r="C42" s="67" t="s">
        <v>24</v>
      </c>
      <c r="D42" s="67" t="s">
        <v>10</v>
      </c>
      <c r="E42" s="225" t="s">
        <v>42</v>
      </c>
      <c r="F42" s="226"/>
      <c r="G42" s="67" t="s">
        <v>14</v>
      </c>
      <c r="H42" s="67" t="s">
        <v>1</v>
      </c>
      <c r="I42" s="68" t="s">
        <v>25</v>
      </c>
      <c r="J42" s="69" t="s">
        <v>99</v>
      </c>
      <c r="K42" s="47">
        <f aca="true" t="shared" si="8" ref="K42:Q42">SUM(K44:K54)</f>
        <v>26927</v>
      </c>
      <c r="L42" s="47">
        <f t="shared" si="8"/>
        <v>21133</v>
      </c>
      <c r="M42" s="47">
        <f t="shared" si="8"/>
        <v>0</v>
      </c>
      <c r="N42" s="47">
        <f t="shared" si="8"/>
        <v>26927</v>
      </c>
      <c r="O42" s="47">
        <f t="shared" si="8"/>
        <v>16362</v>
      </c>
      <c r="P42" s="47">
        <f t="shared" si="8"/>
        <v>22525.5</v>
      </c>
      <c r="Q42" s="47">
        <f t="shared" si="8"/>
        <v>22525.5</v>
      </c>
      <c r="R42" s="47">
        <f>R44+R45+R54</f>
        <v>6831.5</v>
      </c>
      <c r="S42" s="193">
        <f>R42/Q42*100</f>
        <v>30.327850658142992</v>
      </c>
      <c r="T42" s="41"/>
    </row>
    <row r="43" spans="1:20" ht="12.75">
      <c r="A43" s="26">
        <v>31</v>
      </c>
      <c r="B43" s="59"/>
      <c r="C43" s="21"/>
      <c r="D43" s="21"/>
      <c r="E43" s="58"/>
      <c r="F43" s="59"/>
      <c r="G43" s="21"/>
      <c r="H43" s="21"/>
      <c r="I43" s="64"/>
      <c r="J43" s="70" t="s">
        <v>28</v>
      </c>
      <c r="K43" s="44"/>
      <c r="L43" s="44"/>
      <c r="M43" s="41"/>
      <c r="N43" s="44"/>
      <c r="O43" s="44"/>
      <c r="P43" s="191"/>
      <c r="Q43" s="191"/>
      <c r="R43" s="153"/>
      <c r="S43" s="153"/>
      <c r="T43" s="41"/>
    </row>
    <row r="44" spans="1:20" ht="25.5">
      <c r="A44" s="26">
        <v>32</v>
      </c>
      <c r="B44" s="59"/>
      <c r="C44" s="21"/>
      <c r="D44" s="21"/>
      <c r="E44" s="58"/>
      <c r="F44" s="59"/>
      <c r="G44" s="21"/>
      <c r="H44" s="21"/>
      <c r="I44" s="64"/>
      <c r="J44" s="71" t="s">
        <v>43</v>
      </c>
      <c r="K44" s="43">
        <v>3295</v>
      </c>
      <c r="L44" s="43">
        <v>2653</v>
      </c>
      <c r="M44" s="41"/>
      <c r="N44" s="44">
        <v>3295</v>
      </c>
      <c r="O44" s="44">
        <v>2993</v>
      </c>
      <c r="P44" s="174">
        <v>3197</v>
      </c>
      <c r="Q44" s="174">
        <v>3197</v>
      </c>
      <c r="R44" s="174">
        <v>800</v>
      </c>
      <c r="S44" s="192">
        <f>R44/Q44*100</f>
        <v>25.023459493274945</v>
      </c>
      <c r="T44" s="41"/>
    </row>
    <row r="45" spans="1:20" ht="52.5" customHeight="1">
      <c r="A45" s="26">
        <v>33</v>
      </c>
      <c r="B45" s="59"/>
      <c r="C45" s="21"/>
      <c r="D45" s="21"/>
      <c r="E45" s="58"/>
      <c r="F45" s="59"/>
      <c r="G45" s="21"/>
      <c r="H45" s="21"/>
      <c r="I45" s="64"/>
      <c r="J45" s="70" t="s">
        <v>61</v>
      </c>
      <c r="K45" s="51">
        <f>17124+5095</f>
        <v>22219</v>
      </c>
      <c r="L45" s="51">
        <v>17067</v>
      </c>
      <c r="M45" s="41"/>
      <c r="N45" s="44">
        <v>22219</v>
      </c>
      <c r="O45" s="44">
        <v>11986</v>
      </c>
      <c r="P45" s="191">
        <v>17728</v>
      </c>
      <c r="Q45" s="191">
        <v>17728</v>
      </c>
      <c r="R45" s="153">
        <v>4431</v>
      </c>
      <c r="S45" s="153">
        <f>R45/Q45*100</f>
        <v>24.994359205776174</v>
      </c>
      <c r="T45" s="41"/>
    </row>
    <row r="46" spans="1:20" ht="39" hidden="1">
      <c r="A46" s="26">
        <v>32</v>
      </c>
      <c r="B46" s="92"/>
      <c r="C46" s="21"/>
      <c r="D46" s="21"/>
      <c r="E46" s="91"/>
      <c r="F46" s="92"/>
      <c r="G46" s="21"/>
      <c r="H46" s="21"/>
      <c r="I46" s="64"/>
      <c r="J46" s="70" t="s">
        <v>90</v>
      </c>
      <c r="K46" s="51"/>
      <c r="L46" s="51"/>
      <c r="M46" s="41"/>
      <c r="N46" s="44"/>
      <c r="O46" s="44"/>
      <c r="P46" s="174"/>
      <c r="Q46" s="174"/>
      <c r="R46" s="152"/>
      <c r="S46" s="192"/>
      <c r="T46" s="41"/>
    </row>
    <row r="47" spans="1:20" ht="42" customHeight="1" hidden="1">
      <c r="A47" s="99">
        <v>33</v>
      </c>
      <c r="B47" s="116"/>
      <c r="C47" s="117"/>
      <c r="D47" s="117"/>
      <c r="E47" s="118"/>
      <c r="F47" s="116"/>
      <c r="G47" s="117"/>
      <c r="H47" s="117"/>
      <c r="I47" s="119"/>
      <c r="J47" s="120" t="s">
        <v>100</v>
      </c>
      <c r="K47" s="105"/>
      <c r="L47" s="105"/>
      <c r="M47" s="114"/>
      <c r="N47" s="107"/>
      <c r="O47" s="107"/>
      <c r="P47" s="191"/>
      <c r="Q47" s="191"/>
      <c r="R47" s="152"/>
      <c r="S47" s="192"/>
      <c r="T47" s="41"/>
    </row>
    <row r="48" spans="1:20" ht="52.5" customHeight="1" hidden="1">
      <c r="A48" s="26">
        <v>34</v>
      </c>
      <c r="B48" s="92"/>
      <c r="C48" s="21"/>
      <c r="D48" s="21"/>
      <c r="E48" s="91"/>
      <c r="F48" s="92"/>
      <c r="G48" s="21"/>
      <c r="H48" s="21"/>
      <c r="I48" s="64"/>
      <c r="J48" s="30" t="s">
        <v>102</v>
      </c>
      <c r="K48" s="51"/>
      <c r="L48" s="51"/>
      <c r="M48" s="41"/>
      <c r="N48" s="44"/>
      <c r="O48" s="44"/>
      <c r="P48" s="174"/>
      <c r="Q48" s="174"/>
      <c r="R48" s="152"/>
      <c r="S48" s="192"/>
      <c r="T48" s="41"/>
    </row>
    <row r="49" spans="1:20" ht="51.75" hidden="1">
      <c r="A49" s="26">
        <v>35</v>
      </c>
      <c r="B49" s="92"/>
      <c r="C49" s="21"/>
      <c r="D49" s="21"/>
      <c r="E49" s="91"/>
      <c r="F49" s="92"/>
      <c r="G49" s="21"/>
      <c r="H49" s="21"/>
      <c r="I49" s="64"/>
      <c r="J49" s="70" t="s">
        <v>101</v>
      </c>
      <c r="K49" s="51"/>
      <c r="L49" s="51"/>
      <c r="M49" s="41"/>
      <c r="N49" s="44"/>
      <c r="O49" s="44"/>
      <c r="P49" s="191"/>
      <c r="Q49" s="191"/>
      <c r="R49" s="152"/>
      <c r="S49" s="192"/>
      <c r="T49" s="41"/>
    </row>
    <row r="50" spans="1:20" ht="24.75" customHeight="1" hidden="1">
      <c r="A50" s="99">
        <v>36</v>
      </c>
      <c r="B50" s="116"/>
      <c r="C50" s="117"/>
      <c r="D50" s="117"/>
      <c r="E50" s="118"/>
      <c r="F50" s="116"/>
      <c r="G50" s="117"/>
      <c r="H50" s="117"/>
      <c r="I50" s="119"/>
      <c r="J50" s="120" t="s">
        <v>83</v>
      </c>
      <c r="K50" s="105"/>
      <c r="L50" s="105"/>
      <c r="M50" s="114"/>
      <c r="N50" s="107"/>
      <c r="O50" s="107"/>
      <c r="P50" s="174"/>
      <c r="Q50" s="174"/>
      <c r="R50" s="152"/>
      <c r="S50" s="192"/>
      <c r="T50" s="41"/>
    </row>
    <row r="51" spans="1:20" ht="90" hidden="1">
      <c r="A51" s="26">
        <v>37</v>
      </c>
      <c r="B51" s="59"/>
      <c r="C51" s="21"/>
      <c r="D51" s="21"/>
      <c r="E51" s="58"/>
      <c r="F51" s="59"/>
      <c r="G51" s="21"/>
      <c r="H51" s="21"/>
      <c r="I51" s="64"/>
      <c r="J51" s="70" t="s">
        <v>86</v>
      </c>
      <c r="K51" s="51"/>
      <c r="L51" s="51"/>
      <c r="M51" s="41"/>
      <c r="N51" s="44"/>
      <c r="O51" s="44"/>
      <c r="P51" s="191"/>
      <c r="Q51" s="191"/>
      <c r="R51" s="152"/>
      <c r="S51" s="192"/>
      <c r="T51" s="41"/>
    </row>
    <row r="52" spans="1:20" ht="51.75" hidden="1">
      <c r="A52" s="26">
        <v>38</v>
      </c>
      <c r="B52" s="59"/>
      <c r="C52" s="21"/>
      <c r="D52" s="21"/>
      <c r="E52" s="58"/>
      <c r="F52" s="59"/>
      <c r="G52" s="21"/>
      <c r="H52" s="21"/>
      <c r="I52" s="64"/>
      <c r="J52" s="70" t="s">
        <v>82</v>
      </c>
      <c r="K52" s="51"/>
      <c r="L52" s="51"/>
      <c r="M52" s="41"/>
      <c r="N52" s="44"/>
      <c r="O52" s="44"/>
      <c r="P52" s="174"/>
      <c r="Q52" s="174"/>
      <c r="R52" s="152"/>
      <c r="S52" s="192"/>
      <c r="T52" s="41"/>
    </row>
    <row r="53" spans="1:20" ht="22.5" customHeight="1" hidden="1">
      <c r="A53" s="26">
        <v>39</v>
      </c>
      <c r="B53" s="92"/>
      <c r="C53" s="21"/>
      <c r="D53" s="21"/>
      <c r="E53" s="91"/>
      <c r="F53" s="92"/>
      <c r="G53" s="21"/>
      <c r="H53" s="21"/>
      <c r="I53" s="64"/>
      <c r="J53" s="70" t="s">
        <v>80</v>
      </c>
      <c r="K53" s="51"/>
      <c r="L53" s="51"/>
      <c r="M53" s="41"/>
      <c r="N53" s="44"/>
      <c r="O53" s="44"/>
      <c r="P53" s="191"/>
      <c r="Q53" s="191"/>
      <c r="R53" s="152"/>
      <c r="S53" s="192"/>
      <c r="T53" s="41"/>
    </row>
    <row r="54" spans="1:20" ht="12" customHeight="1">
      <c r="A54" s="26">
        <v>34</v>
      </c>
      <c r="B54" s="92"/>
      <c r="C54" s="21"/>
      <c r="D54" s="21"/>
      <c r="E54" s="91"/>
      <c r="F54" s="92"/>
      <c r="G54" s="21"/>
      <c r="H54" s="21"/>
      <c r="I54" s="64"/>
      <c r="J54" s="72" t="s">
        <v>62</v>
      </c>
      <c r="K54" s="44">
        <v>1413</v>
      </c>
      <c r="L54" s="44">
        <v>1413</v>
      </c>
      <c r="M54" s="41"/>
      <c r="N54" s="44">
        <v>1413</v>
      </c>
      <c r="O54" s="44">
        <v>1383</v>
      </c>
      <c r="P54" s="191">
        <v>1600.5</v>
      </c>
      <c r="Q54" s="191">
        <v>1600.5</v>
      </c>
      <c r="R54" s="154">
        <v>1600.5</v>
      </c>
      <c r="S54" s="153">
        <f aca="true" t="shared" si="9" ref="S54:S59">R54/Q54*100</f>
        <v>100</v>
      </c>
      <c r="T54" s="41"/>
    </row>
    <row r="55" spans="1:20" ht="25.5" hidden="1">
      <c r="A55" s="26">
        <v>42</v>
      </c>
      <c r="B55" s="94" t="s">
        <v>2</v>
      </c>
      <c r="C55" s="23" t="s">
        <v>24</v>
      </c>
      <c r="D55" s="23" t="s">
        <v>10</v>
      </c>
      <c r="E55" s="93" t="s">
        <v>10</v>
      </c>
      <c r="F55" s="94" t="s">
        <v>87</v>
      </c>
      <c r="G55" s="23" t="s">
        <v>14</v>
      </c>
      <c r="H55" s="23" t="s">
        <v>1</v>
      </c>
      <c r="I55" s="24" t="s">
        <v>25</v>
      </c>
      <c r="J55" s="96" t="s">
        <v>93</v>
      </c>
      <c r="K55" s="44"/>
      <c r="L55" s="44"/>
      <c r="M55" s="41"/>
      <c r="N55" s="44"/>
      <c r="O55" s="44"/>
      <c r="P55" s="174"/>
      <c r="Q55" s="174"/>
      <c r="R55" s="152"/>
      <c r="S55" s="153" t="e">
        <f t="shared" si="9"/>
        <v>#DIV/0!</v>
      </c>
      <c r="T55" s="41"/>
    </row>
    <row r="56" spans="1:20" ht="38.25" hidden="1">
      <c r="A56" s="26">
        <v>43</v>
      </c>
      <c r="B56" s="61" t="s">
        <v>2</v>
      </c>
      <c r="C56" s="23" t="s">
        <v>24</v>
      </c>
      <c r="D56" s="23" t="s">
        <v>10</v>
      </c>
      <c r="E56" s="60" t="s">
        <v>10</v>
      </c>
      <c r="F56" s="61" t="s">
        <v>84</v>
      </c>
      <c r="G56" s="23" t="s">
        <v>14</v>
      </c>
      <c r="H56" s="23" t="s">
        <v>1</v>
      </c>
      <c r="I56" s="24" t="s">
        <v>25</v>
      </c>
      <c r="J56" s="73" t="s">
        <v>85</v>
      </c>
      <c r="K56" s="44"/>
      <c r="L56" s="44"/>
      <c r="M56" s="41"/>
      <c r="N56" s="44"/>
      <c r="O56" s="44"/>
      <c r="P56" s="191"/>
      <c r="Q56" s="191"/>
      <c r="R56" s="152"/>
      <c r="S56" s="153" t="e">
        <f t="shared" si="9"/>
        <v>#DIV/0!</v>
      </c>
      <c r="T56" s="41"/>
    </row>
    <row r="57" spans="1:20" ht="25.5">
      <c r="A57" s="26">
        <v>40</v>
      </c>
      <c r="B57" s="16" t="s">
        <v>2</v>
      </c>
      <c r="C57" s="19" t="s">
        <v>24</v>
      </c>
      <c r="D57" s="19" t="s">
        <v>10</v>
      </c>
      <c r="E57" s="222" t="s">
        <v>11</v>
      </c>
      <c r="F57" s="223"/>
      <c r="G57" s="19" t="s">
        <v>3</v>
      </c>
      <c r="H57" s="19" t="s">
        <v>1</v>
      </c>
      <c r="I57" s="17" t="s">
        <v>25</v>
      </c>
      <c r="J57" s="18" t="s">
        <v>44</v>
      </c>
      <c r="K57" s="49">
        <f aca="true" t="shared" si="10" ref="K57:P57">SUM(K58:K61,K62,K70)</f>
        <v>76342</v>
      </c>
      <c r="L57" s="49">
        <f t="shared" si="10"/>
        <v>66130.3</v>
      </c>
      <c r="M57" s="49">
        <f t="shared" si="10"/>
        <v>0</v>
      </c>
      <c r="N57" s="49">
        <f t="shared" si="10"/>
        <v>76342</v>
      </c>
      <c r="O57" s="49">
        <f t="shared" si="10"/>
        <v>79663.3</v>
      </c>
      <c r="P57" s="49">
        <f t="shared" si="10"/>
        <v>82104.9</v>
      </c>
      <c r="Q57" s="49">
        <f>SUM(Q58:Q61,Q62,Q70)</f>
        <v>82103</v>
      </c>
      <c r="R57" s="49">
        <f>SUM(R58:R61,R62,R70)</f>
        <v>25253.33</v>
      </c>
      <c r="S57" s="190">
        <f t="shared" si="9"/>
        <v>30.758108717099255</v>
      </c>
      <c r="T57" s="41"/>
    </row>
    <row r="58" spans="1:20" ht="30" customHeight="1">
      <c r="A58" s="26">
        <v>41</v>
      </c>
      <c r="B58" s="7" t="s">
        <v>2</v>
      </c>
      <c r="C58" s="10" t="s">
        <v>24</v>
      </c>
      <c r="D58" s="10" t="s">
        <v>10</v>
      </c>
      <c r="E58" s="229" t="s">
        <v>59</v>
      </c>
      <c r="F58" s="230"/>
      <c r="G58" s="10" t="s">
        <v>14</v>
      </c>
      <c r="H58" s="10" t="s">
        <v>1</v>
      </c>
      <c r="I58" s="11" t="s">
        <v>25</v>
      </c>
      <c r="J58" s="8" t="s">
        <v>76</v>
      </c>
      <c r="K58" s="43">
        <v>5814</v>
      </c>
      <c r="L58" s="43">
        <v>4700</v>
      </c>
      <c r="N58" s="44">
        <v>5814</v>
      </c>
      <c r="O58" s="44">
        <v>6881.9</v>
      </c>
      <c r="P58" s="198">
        <v>3310</v>
      </c>
      <c r="Q58" s="198">
        <v>3310</v>
      </c>
      <c r="R58" s="152">
        <v>1672.779</v>
      </c>
      <c r="S58" s="192">
        <f t="shared" si="9"/>
        <v>50.53712990936556</v>
      </c>
      <c r="T58" s="41"/>
    </row>
    <row r="59" spans="1:20" ht="36.75" customHeight="1">
      <c r="A59" s="26">
        <v>42</v>
      </c>
      <c r="B59" s="7" t="s">
        <v>2</v>
      </c>
      <c r="C59" s="10" t="s">
        <v>24</v>
      </c>
      <c r="D59" s="10" t="s">
        <v>10</v>
      </c>
      <c r="E59" s="229" t="s">
        <v>45</v>
      </c>
      <c r="F59" s="230"/>
      <c r="G59" s="10" t="s">
        <v>14</v>
      </c>
      <c r="H59" s="10" t="s">
        <v>1</v>
      </c>
      <c r="I59" s="11" t="s">
        <v>25</v>
      </c>
      <c r="J59" s="9" t="s">
        <v>77</v>
      </c>
      <c r="K59" s="44">
        <v>433.9</v>
      </c>
      <c r="L59" s="44">
        <v>433.9</v>
      </c>
      <c r="N59" s="44">
        <v>433.9</v>
      </c>
      <c r="O59" s="44">
        <v>286.4</v>
      </c>
      <c r="P59" s="191">
        <v>318.9</v>
      </c>
      <c r="Q59" s="191">
        <v>318.9</v>
      </c>
      <c r="R59" s="153">
        <v>271.1</v>
      </c>
      <c r="S59" s="153">
        <f t="shared" si="9"/>
        <v>85.010975227344</v>
      </c>
      <c r="T59" s="41"/>
    </row>
    <row r="60" spans="1:20" ht="25.5" hidden="1">
      <c r="A60" s="26">
        <v>49</v>
      </c>
      <c r="B60" s="92" t="s">
        <v>2</v>
      </c>
      <c r="C60" s="21" t="s">
        <v>24</v>
      </c>
      <c r="D60" s="21" t="s">
        <v>10</v>
      </c>
      <c r="E60" s="91" t="s">
        <v>88</v>
      </c>
      <c r="F60" s="92" t="s">
        <v>89</v>
      </c>
      <c r="G60" s="21" t="s">
        <v>14</v>
      </c>
      <c r="H60" s="21" t="s">
        <v>1</v>
      </c>
      <c r="I60" s="64" t="s">
        <v>25</v>
      </c>
      <c r="J60" s="97" t="s">
        <v>94</v>
      </c>
      <c r="K60" s="44"/>
      <c r="L60" s="44"/>
      <c r="M60" s="41"/>
      <c r="N60" s="44"/>
      <c r="O60" s="44"/>
      <c r="P60" s="199"/>
      <c r="Q60" s="199"/>
      <c r="R60" s="152"/>
      <c r="S60" s="192"/>
      <c r="T60" s="41"/>
    </row>
    <row r="61" spans="1:20" ht="38.25">
      <c r="A61" s="26">
        <v>43</v>
      </c>
      <c r="B61" s="7" t="s">
        <v>2</v>
      </c>
      <c r="C61" s="10" t="s">
        <v>24</v>
      </c>
      <c r="D61" s="10" t="s">
        <v>10</v>
      </c>
      <c r="E61" s="229" t="s">
        <v>46</v>
      </c>
      <c r="F61" s="230"/>
      <c r="G61" s="10" t="s">
        <v>14</v>
      </c>
      <c r="H61" s="10" t="s">
        <v>1</v>
      </c>
      <c r="I61" s="11" t="s">
        <v>25</v>
      </c>
      <c r="J61" s="8" t="s">
        <v>75</v>
      </c>
      <c r="K61" s="44">
        <v>6565</v>
      </c>
      <c r="L61" s="44">
        <v>5152</v>
      </c>
      <c r="N61" s="44">
        <v>6565</v>
      </c>
      <c r="O61" s="44">
        <v>7234</v>
      </c>
      <c r="P61" s="174">
        <v>4887</v>
      </c>
      <c r="Q61" s="174">
        <v>4887</v>
      </c>
      <c r="R61" s="152">
        <v>1637.692</v>
      </c>
      <c r="S61" s="153">
        <f>R61/Q61*100</f>
        <v>33.511192960916716</v>
      </c>
      <c r="T61" s="41"/>
    </row>
    <row r="62" spans="1:19" ht="41.25" customHeight="1">
      <c r="A62" s="26">
        <v>44</v>
      </c>
      <c r="B62" s="16" t="s">
        <v>2</v>
      </c>
      <c r="C62" s="19" t="s">
        <v>24</v>
      </c>
      <c r="D62" s="19" t="s">
        <v>10</v>
      </c>
      <c r="E62" s="222" t="s">
        <v>49</v>
      </c>
      <c r="F62" s="223"/>
      <c r="G62" s="19" t="s">
        <v>14</v>
      </c>
      <c r="H62" s="19" t="s">
        <v>1</v>
      </c>
      <c r="I62" s="17" t="s">
        <v>25</v>
      </c>
      <c r="J62" s="18" t="s">
        <v>60</v>
      </c>
      <c r="K62" s="48">
        <f>SUM(K64:K67)</f>
        <v>15225.1</v>
      </c>
      <c r="L62" s="48">
        <f>SUM(L64:L67)</f>
        <v>14365.4</v>
      </c>
      <c r="M62" s="48">
        <f>SUM(M64:M67)</f>
        <v>0</v>
      </c>
      <c r="N62" s="48">
        <f>SUM(N64:N67)</f>
        <v>15225.1</v>
      </c>
      <c r="O62" s="48">
        <f>SUM(O64:O67)</f>
        <v>15343</v>
      </c>
      <c r="P62" s="48">
        <f>P64+P65+P66+P67+P68+P69</f>
        <v>16928</v>
      </c>
      <c r="Q62" s="48">
        <f>Q64+Q65+Q66+Q67+Q68+Q69</f>
        <v>16926.1</v>
      </c>
      <c r="R62" s="48">
        <f>R64+R66+R67+R65+R68+R69</f>
        <v>7403.159000000001</v>
      </c>
      <c r="S62" s="190">
        <f>R62/Q62*100</f>
        <v>43.738126325615475</v>
      </c>
    </row>
    <row r="63" spans="1:19" ht="12.75">
      <c r="A63" s="26">
        <v>45</v>
      </c>
      <c r="B63" s="15"/>
      <c r="C63" s="12"/>
      <c r="D63" s="12"/>
      <c r="E63" s="14"/>
      <c r="F63" s="15"/>
      <c r="G63" s="12"/>
      <c r="H63" s="12"/>
      <c r="I63" s="13"/>
      <c r="J63" s="9" t="s">
        <v>28</v>
      </c>
      <c r="K63" s="44"/>
      <c r="L63" s="44"/>
      <c r="N63" s="44"/>
      <c r="O63" s="44"/>
      <c r="P63" s="174"/>
      <c r="Q63" s="174"/>
      <c r="R63" s="153"/>
      <c r="S63" s="192"/>
    </row>
    <row r="64" spans="1:19" ht="51">
      <c r="A64" s="26">
        <v>46</v>
      </c>
      <c r="B64" s="7"/>
      <c r="C64" s="10"/>
      <c r="D64" s="10"/>
      <c r="E64" s="6"/>
      <c r="F64" s="7"/>
      <c r="G64" s="10"/>
      <c r="H64" s="10"/>
      <c r="I64" s="11"/>
      <c r="J64" s="8" t="s">
        <v>63</v>
      </c>
      <c r="K64" s="44">
        <v>15146</v>
      </c>
      <c r="L64" s="44">
        <v>14286.3</v>
      </c>
      <c r="N64" s="44">
        <v>15146</v>
      </c>
      <c r="O64" s="44">
        <v>15259.5</v>
      </c>
      <c r="P64" s="198">
        <v>16387</v>
      </c>
      <c r="Q64" s="198">
        <v>16387</v>
      </c>
      <c r="R64" s="152">
        <v>7304.759</v>
      </c>
      <c r="S64" s="154">
        <f aca="true" t="shared" si="11" ref="S64:S70">R64/Q64*100</f>
        <v>44.576548483554035</v>
      </c>
    </row>
    <row r="65" spans="1:19" ht="65.25" customHeight="1">
      <c r="A65" s="26">
        <v>47</v>
      </c>
      <c r="B65" s="7"/>
      <c r="C65" s="10"/>
      <c r="D65" s="10"/>
      <c r="E65" s="6"/>
      <c r="F65" s="7"/>
      <c r="G65" s="10"/>
      <c r="H65" s="10"/>
      <c r="I65" s="11"/>
      <c r="J65" s="95" t="s">
        <v>111</v>
      </c>
      <c r="K65" s="44"/>
      <c r="L65" s="44"/>
      <c r="M65" s="41"/>
      <c r="N65" s="44"/>
      <c r="O65" s="44"/>
      <c r="P65" s="191">
        <v>21</v>
      </c>
      <c r="Q65" s="191">
        <v>21</v>
      </c>
      <c r="R65" s="156">
        <v>0</v>
      </c>
      <c r="S65" s="153">
        <f t="shared" si="11"/>
        <v>0</v>
      </c>
    </row>
    <row r="66" spans="1:19" ht="51">
      <c r="A66" s="26">
        <v>48</v>
      </c>
      <c r="B66" s="7"/>
      <c r="C66" s="10"/>
      <c r="D66" s="10"/>
      <c r="E66" s="6"/>
      <c r="F66" s="7"/>
      <c r="G66" s="10"/>
      <c r="H66" s="10"/>
      <c r="I66" s="11"/>
      <c r="J66" s="8" t="s">
        <v>68</v>
      </c>
      <c r="K66" s="44">
        <v>0.1</v>
      </c>
      <c r="L66" s="44">
        <v>0.1</v>
      </c>
      <c r="N66" s="44">
        <v>0.1</v>
      </c>
      <c r="O66" s="44">
        <v>0.1</v>
      </c>
      <c r="P66" s="174">
        <v>0.1</v>
      </c>
      <c r="Q66" s="174">
        <v>0.1</v>
      </c>
      <c r="R66" s="155">
        <v>0.1</v>
      </c>
      <c r="S66" s="155">
        <f t="shared" si="11"/>
        <v>100</v>
      </c>
    </row>
    <row r="67" spans="1:19" ht="25.5">
      <c r="A67" s="26">
        <v>49</v>
      </c>
      <c r="B67" s="7"/>
      <c r="C67" s="10"/>
      <c r="D67" s="10"/>
      <c r="E67" s="6"/>
      <c r="F67" s="7"/>
      <c r="G67" s="10"/>
      <c r="H67" s="10"/>
      <c r="I67" s="11"/>
      <c r="J67" s="8" t="s">
        <v>69</v>
      </c>
      <c r="K67" s="43">
        <v>79</v>
      </c>
      <c r="L67" s="43">
        <v>79</v>
      </c>
      <c r="N67" s="43">
        <v>79</v>
      </c>
      <c r="O67" s="44">
        <v>83.4</v>
      </c>
      <c r="P67" s="198">
        <v>98.3</v>
      </c>
      <c r="Q67" s="198">
        <v>98.3</v>
      </c>
      <c r="R67" s="152">
        <v>98.3</v>
      </c>
      <c r="S67" s="154">
        <f t="shared" si="11"/>
        <v>100</v>
      </c>
    </row>
    <row r="68" spans="1:19" ht="38.25">
      <c r="A68" s="26"/>
      <c r="B68" s="7"/>
      <c r="C68" s="10"/>
      <c r="D68" s="10"/>
      <c r="E68" s="6"/>
      <c r="F68" s="7"/>
      <c r="G68" s="10"/>
      <c r="H68" s="10"/>
      <c r="I68" s="11"/>
      <c r="J68" s="8" t="s">
        <v>234</v>
      </c>
      <c r="K68" s="43"/>
      <c r="L68" s="43"/>
      <c r="N68" s="43"/>
      <c r="O68" s="206"/>
      <c r="P68" s="200">
        <v>275.7</v>
      </c>
      <c r="Q68" s="200">
        <v>273.8</v>
      </c>
      <c r="R68" s="177">
        <v>0</v>
      </c>
      <c r="S68" s="177">
        <f t="shared" si="11"/>
        <v>0</v>
      </c>
    </row>
    <row r="69" spans="1:19" ht="38.25">
      <c r="A69" s="26">
        <v>50</v>
      </c>
      <c r="B69" s="7"/>
      <c r="C69" s="10"/>
      <c r="D69" s="10"/>
      <c r="E69" s="6"/>
      <c r="F69" s="7"/>
      <c r="G69" s="10"/>
      <c r="H69" s="10"/>
      <c r="I69" s="11"/>
      <c r="J69" s="95" t="s">
        <v>230</v>
      </c>
      <c r="K69" s="43"/>
      <c r="L69" s="43"/>
      <c r="N69" s="43"/>
      <c r="O69" s="44"/>
      <c r="P69" s="191">
        <v>145.9</v>
      </c>
      <c r="Q69" s="196">
        <v>145.9</v>
      </c>
      <c r="R69" s="177">
        <v>0</v>
      </c>
      <c r="S69" s="177">
        <f t="shared" si="11"/>
        <v>0</v>
      </c>
    </row>
    <row r="70" spans="1:19" ht="12.75">
      <c r="A70" s="26">
        <v>51</v>
      </c>
      <c r="B70" s="16" t="s">
        <v>2</v>
      </c>
      <c r="C70" s="19" t="s">
        <v>24</v>
      </c>
      <c r="D70" s="19" t="s">
        <v>10</v>
      </c>
      <c r="E70" s="222" t="s">
        <v>27</v>
      </c>
      <c r="F70" s="223"/>
      <c r="G70" s="19" t="s">
        <v>14</v>
      </c>
      <c r="H70" s="19" t="s">
        <v>1</v>
      </c>
      <c r="I70" s="17" t="s">
        <v>25</v>
      </c>
      <c r="J70" s="20" t="s">
        <v>95</v>
      </c>
      <c r="K70" s="49">
        <f>SUM(K73:K73)</f>
        <v>48304</v>
      </c>
      <c r="L70" s="49">
        <f>SUM(L73:L73)</f>
        <v>41479</v>
      </c>
      <c r="M70" s="49">
        <f>SUM(M73:M73)</f>
        <v>0</v>
      </c>
      <c r="N70" s="49">
        <f>SUM(N73:N73)</f>
        <v>48304</v>
      </c>
      <c r="O70" s="49">
        <f>SUM(O73:O73)</f>
        <v>49918</v>
      </c>
      <c r="P70" s="49">
        <f>SUM(P72:P73)</f>
        <v>56661</v>
      </c>
      <c r="Q70" s="49">
        <f>SUM(Q72:Q73)</f>
        <v>56661</v>
      </c>
      <c r="R70" s="49">
        <f>SUM(R72:R73)</f>
        <v>14268.6</v>
      </c>
      <c r="S70" s="193">
        <f t="shared" si="11"/>
        <v>25.182400593000477</v>
      </c>
    </row>
    <row r="71" spans="1:19" ht="12.75">
      <c r="A71" s="26">
        <v>52</v>
      </c>
      <c r="B71" s="7"/>
      <c r="C71" s="10"/>
      <c r="D71" s="10"/>
      <c r="E71" s="6"/>
      <c r="F71" s="7"/>
      <c r="G71" s="10"/>
      <c r="H71" s="10"/>
      <c r="I71" s="11"/>
      <c r="J71" s="8" t="s">
        <v>28</v>
      </c>
      <c r="K71" s="43"/>
      <c r="L71" s="43"/>
      <c r="N71" s="44"/>
      <c r="O71" s="44"/>
      <c r="P71" s="199"/>
      <c r="Q71" s="199"/>
      <c r="R71" s="152"/>
      <c r="S71" s="153"/>
    </row>
    <row r="72" spans="1:19" ht="51">
      <c r="A72" s="26">
        <v>53</v>
      </c>
      <c r="B72" s="7"/>
      <c r="C72" s="10"/>
      <c r="D72" s="10"/>
      <c r="E72" s="6"/>
      <c r="F72" s="7"/>
      <c r="G72" s="10"/>
      <c r="H72" s="10"/>
      <c r="I72" s="11"/>
      <c r="J72" s="98" t="s">
        <v>106</v>
      </c>
      <c r="K72" s="43"/>
      <c r="L72" s="43"/>
      <c r="N72" s="44"/>
      <c r="O72" s="44"/>
      <c r="P72" s="191">
        <v>17777</v>
      </c>
      <c r="Q72" s="191">
        <v>17777</v>
      </c>
      <c r="R72" s="153">
        <v>4506.9</v>
      </c>
      <c r="S72" s="153">
        <f>R72/Q72*100</f>
        <v>25.352421668447995</v>
      </c>
    </row>
    <row r="73" spans="1:19" s="41" customFormat="1" ht="141.75" customHeight="1">
      <c r="A73" s="26">
        <v>54</v>
      </c>
      <c r="B73" s="92"/>
      <c r="C73" s="21"/>
      <c r="D73" s="21"/>
      <c r="E73" s="91"/>
      <c r="F73" s="92"/>
      <c r="G73" s="21"/>
      <c r="H73" s="21"/>
      <c r="I73" s="64"/>
      <c r="J73" s="98" t="s">
        <v>67</v>
      </c>
      <c r="K73" s="51">
        <f>47602+351+351</f>
        <v>48304</v>
      </c>
      <c r="L73" s="51">
        <v>41479</v>
      </c>
      <c r="N73" s="51">
        <f>47602+351+351</f>
        <v>48304</v>
      </c>
      <c r="O73" s="206">
        <v>49918</v>
      </c>
      <c r="P73" s="200">
        <v>38884</v>
      </c>
      <c r="Q73" s="200">
        <v>38884</v>
      </c>
      <c r="R73" s="177">
        <v>9761.7</v>
      </c>
      <c r="S73" s="197">
        <f>R73/Q73*100</f>
        <v>25.10467030140932</v>
      </c>
    </row>
    <row r="74" spans="1:19" ht="45" customHeight="1" hidden="1">
      <c r="A74" s="76">
        <v>60</v>
      </c>
      <c r="B74" s="77" t="s">
        <v>2</v>
      </c>
      <c r="C74" s="78" t="s">
        <v>24</v>
      </c>
      <c r="D74" s="78" t="s">
        <v>10</v>
      </c>
      <c r="E74" s="79" t="s">
        <v>14</v>
      </c>
      <c r="F74" s="77" t="s">
        <v>79</v>
      </c>
      <c r="G74" s="78" t="s">
        <v>14</v>
      </c>
      <c r="H74" s="78" t="s">
        <v>1</v>
      </c>
      <c r="I74" s="80" t="s">
        <v>25</v>
      </c>
      <c r="J74" s="81" t="s">
        <v>81</v>
      </c>
      <c r="K74" s="82"/>
      <c r="L74" s="82"/>
      <c r="M74" s="83"/>
      <c r="N74" s="82"/>
      <c r="O74" s="84"/>
      <c r="P74" s="174"/>
      <c r="Q74" s="174"/>
      <c r="R74" s="152"/>
      <c r="S74" s="153" t="e">
        <f aca="true" t="shared" si="12" ref="S74:S79">R74/Q74*100</f>
        <v>#DIV/0!</v>
      </c>
    </row>
    <row r="75" spans="1:19" ht="27" customHeight="1" hidden="1" thickBot="1">
      <c r="A75" s="26">
        <v>61</v>
      </c>
      <c r="B75" s="75" t="s">
        <v>2</v>
      </c>
      <c r="C75" s="67" t="s">
        <v>24</v>
      </c>
      <c r="D75" s="67" t="s">
        <v>10</v>
      </c>
      <c r="E75" s="74" t="s">
        <v>14</v>
      </c>
      <c r="F75" s="75" t="s">
        <v>96</v>
      </c>
      <c r="G75" s="67" t="s">
        <v>14</v>
      </c>
      <c r="H75" s="67" t="s">
        <v>1</v>
      </c>
      <c r="I75" s="89" t="s">
        <v>25</v>
      </c>
      <c r="J75" s="90" t="s">
        <v>97</v>
      </c>
      <c r="K75" s="86"/>
      <c r="L75" s="86"/>
      <c r="M75" s="87"/>
      <c r="N75" s="86"/>
      <c r="O75" s="88"/>
      <c r="P75" s="172">
        <f>P79+P78</f>
        <v>0</v>
      </c>
      <c r="Q75" s="172">
        <f>Q79+Q78</f>
        <v>0</v>
      </c>
      <c r="R75" s="152"/>
      <c r="S75" s="153" t="e">
        <f t="shared" si="12"/>
        <v>#DIV/0!</v>
      </c>
    </row>
    <row r="76" spans="1:19" ht="18.75" customHeight="1" hidden="1" thickBot="1">
      <c r="A76" s="76">
        <v>62</v>
      </c>
      <c r="B76" s="77"/>
      <c r="C76" s="78"/>
      <c r="D76" s="78"/>
      <c r="E76" s="79"/>
      <c r="F76" s="77"/>
      <c r="G76" s="78"/>
      <c r="H76" s="78"/>
      <c r="I76" s="80"/>
      <c r="J76" s="85" t="s">
        <v>28</v>
      </c>
      <c r="K76" s="82"/>
      <c r="L76" s="82"/>
      <c r="M76" s="83"/>
      <c r="N76" s="82"/>
      <c r="O76" s="84"/>
      <c r="P76" s="191"/>
      <c r="Q76" s="191"/>
      <c r="R76" s="152"/>
      <c r="S76" s="153" t="e">
        <f t="shared" si="12"/>
        <v>#DIV/0!</v>
      </c>
    </row>
    <row r="77" spans="1:19" ht="141.75" customHeight="1" hidden="1" thickBot="1">
      <c r="A77" s="76">
        <v>63</v>
      </c>
      <c r="B77" s="77"/>
      <c r="C77" s="78"/>
      <c r="D77" s="78"/>
      <c r="E77" s="79"/>
      <c r="F77" s="77"/>
      <c r="G77" s="78"/>
      <c r="H77" s="78"/>
      <c r="I77" s="80"/>
      <c r="J77" s="85" t="s">
        <v>105</v>
      </c>
      <c r="K77" s="82"/>
      <c r="L77" s="82"/>
      <c r="M77" s="83"/>
      <c r="N77" s="82"/>
      <c r="O77" s="84"/>
      <c r="P77" s="199"/>
      <c r="Q77" s="199"/>
      <c r="R77" s="152"/>
      <c r="S77" s="153" t="e">
        <f t="shared" si="12"/>
        <v>#DIV/0!</v>
      </c>
    </row>
    <row r="78" spans="1:19" ht="39.75" customHeight="1" hidden="1" thickBot="1">
      <c r="A78" s="99">
        <v>64</v>
      </c>
      <c r="B78" s="100"/>
      <c r="C78" s="101"/>
      <c r="D78" s="101"/>
      <c r="E78" s="102"/>
      <c r="F78" s="100"/>
      <c r="G78" s="101"/>
      <c r="H78" s="101"/>
      <c r="I78" s="103"/>
      <c r="J78" s="104" t="s">
        <v>103</v>
      </c>
      <c r="K78" s="105"/>
      <c r="L78" s="105"/>
      <c r="M78" s="106"/>
      <c r="N78" s="105"/>
      <c r="O78" s="107"/>
      <c r="P78" s="174"/>
      <c r="Q78" s="174"/>
      <c r="R78" s="152"/>
      <c r="S78" s="153" t="e">
        <f t="shared" si="12"/>
        <v>#DIV/0!</v>
      </c>
    </row>
    <row r="79" spans="1:19" ht="42.75" customHeight="1" hidden="1" thickBot="1">
      <c r="A79" s="108">
        <v>65</v>
      </c>
      <c r="B79" s="109"/>
      <c r="C79" s="110"/>
      <c r="D79" s="110"/>
      <c r="E79" s="111"/>
      <c r="F79" s="109"/>
      <c r="G79" s="110"/>
      <c r="H79" s="110"/>
      <c r="I79" s="112"/>
      <c r="J79" s="169" t="s">
        <v>104</v>
      </c>
      <c r="K79" s="113"/>
      <c r="L79" s="113"/>
      <c r="M79" s="114"/>
      <c r="N79" s="113"/>
      <c r="O79" s="115"/>
      <c r="P79" s="198"/>
      <c r="Q79" s="198"/>
      <c r="R79" s="152"/>
      <c r="S79" s="153" t="e">
        <f t="shared" si="12"/>
        <v>#DIV/0!</v>
      </c>
    </row>
    <row r="80" spans="1:19" ht="18.75" customHeight="1" thickBot="1">
      <c r="A80" s="182">
        <v>57</v>
      </c>
      <c r="B80" s="12"/>
      <c r="C80" s="12"/>
      <c r="D80" s="12"/>
      <c r="E80" s="224"/>
      <c r="F80" s="224"/>
      <c r="G80" s="12"/>
      <c r="H80" s="12"/>
      <c r="I80" s="12"/>
      <c r="J80" s="207" t="s">
        <v>58</v>
      </c>
      <c r="K80" s="183" t="e">
        <f>SUM(K13,K38)</f>
        <v>#REF!</v>
      </c>
      <c r="L80" s="183" t="e">
        <f>SUM(L13,L38)-9.126-6078.162</f>
        <v>#REF!</v>
      </c>
      <c r="M80" s="183" t="e">
        <f>SUM(M13,M38)-6078.16-9.126</f>
        <v>#REF!</v>
      </c>
      <c r="N80" s="183" t="e">
        <f>SUM(N13,N38)</f>
        <v>#REF!</v>
      </c>
      <c r="O80" s="183" t="e">
        <f>SUM(O13,O38)</f>
        <v>#REF!</v>
      </c>
      <c r="P80" s="183">
        <f>SUM(P13,P38)</f>
        <v>238652.4</v>
      </c>
      <c r="Q80" s="183">
        <f>SUM(Q13,Q38)</f>
        <v>239140.5</v>
      </c>
      <c r="R80" s="183">
        <f>SUM(R13,R38)-1451.6</f>
        <v>62323.196</v>
      </c>
      <c r="S80" s="201">
        <f>R80/Q80*100</f>
        <v>26.061330473090088</v>
      </c>
    </row>
    <row r="81" ht="11.25">
      <c r="R81" s="41"/>
    </row>
    <row r="82" spans="1:20" ht="15">
      <c r="A82" s="214" t="s">
        <v>240</v>
      </c>
      <c r="B82" s="214"/>
      <c r="C82" s="214"/>
      <c r="D82" s="214"/>
      <c r="E82" s="214"/>
      <c r="F82" s="214"/>
      <c r="G82" s="214"/>
      <c r="H82" s="214"/>
      <c r="I82" s="214"/>
      <c r="J82" s="214"/>
      <c r="K82" s="214"/>
      <c r="L82" s="215"/>
      <c r="M82" s="215"/>
      <c r="N82" s="215"/>
      <c r="O82" s="215"/>
      <c r="P82" s="215"/>
      <c r="Q82" s="215"/>
      <c r="R82" s="215"/>
      <c r="S82" s="215"/>
      <c r="T82" s="157"/>
    </row>
    <row r="83" spans="1:19" ht="15">
      <c r="A83" s="216" t="s">
        <v>241</v>
      </c>
      <c r="B83" s="215"/>
      <c r="C83" s="215"/>
      <c r="D83" s="215"/>
      <c r="E83" s="215"/>
      <c r="F83" s="215"/>
      <c r="G83" s="215"/>
      <c r="H83" s="215"/>
      <c r="I83" s="215"/>
      <c r="J83" s="215"/>
      <c r="K83" s="215"/>
      <c r="L83" s="215"/>
      <c r="M83" s="215"/>
      <c r="N83" s="215"/>
      <c r="O83" s="215"/>
      <c r="P83" s="215"/>
      <c r="Q83" s="215"/>
      <c r="R83" s="215"/>
      <c r="S83" s="215"/>
    </row>
    <row r="84" spans="1:19" ht="15">
      <c r="A84" s="208"/>
      <c r="B84" s="208"/>
      <c r="C84" s="208"/>
      <c r="D84" s="208"/>
      <c r="E84" s="208"/>
      <c r="F84" s="208"/>
      <c r="G84" s="208"/>
      <c r="H84" s="208"/>
      <c r="I84" s="209"/>
      <c r="J84" s="210"/>
      <c r="K84" s="211"/>
      <c r="L84" s="208"/>
      <c r="M84" s="208"/>
      <c r="N84" s="208"/>
      <c r="O84" s="208"/>
      <c r="P84" s="208"/>
      <c r="Q84" s="208"/>
      <c r="R84" s="208"/>
      <c r="S84" s="208"/>
    </row>
    <row r="85" spans="8:15" ht="12.75">
      <c r="H85" s="147"/>
      <c r="I85" s="148"/>
      <c r="J85" s="149"/>
      <c r="K85" s="150"/>
      <c r="L85" s="147"/>
      <c r="M85" s="147"/>
      <c r="N85" s="147"/>
      <c r="O85" s="147"/>
    </row>
    <row r="86" spans="8:15" ht="12.75">
      <c r="H86" s="147"/>
      <c r="I86" s="148"/>
      <c r="J86" s="149"/>
      <c r="K86" s="150"/>
      <c r="L86" s="147"/>
      <c r="M86" s="147"/>
      <c r="N86" s="147"/>
      <c r="O86" s="147"/>
    </row>
    <row r="87" spans="8:15" ht="12.75">
      <c r="H87" s="147"/>
      <c r="I87" s="148"/>
      <c r="J87" s="149"/>
      <c r="K87" s="150"/>
      <c r="L87" s="147"/>
      <c r="M87" s="147"/>
      <c r="N87" s="147"/>
      <c r="O87" s="147"/>
    </row>
  </sheetData>
  <sheetProtection/>
  <mergeCells count="61">
    <mergeCell ref="E14:F14"/>
    <mergeCell ref="E15:F15"/>
    <mergeCell ref="E18:F18"/>
    <mergeCell ref="E20:F20"/>
    <mergeCell ref="E21:F21"/>
    <mergeCell ref="B11:I11"/>
    <mergeCell ref="B12:I12"/>
    <mergeCell ref="E13:F13"/>
    <mergeCell ref="E16:F16"/>
    <mergeCell ref="E38:F38"/>
    <mergeCell ref="E36:F36"/>
    <mergeCell ref="E31:F31"/>
    <mergeCell ref="E22:F22"/>
    <mergeCell ref="E23:F23"/>
    <mergeCell ref="E24:F24"/>
    <mergeCell ref="E25:F25"/>
    <mergeCell ref="E26:F26"/>
    <mergeCell ref="E27:F27"/>
    <mergeCell ref="E32:F32"/>
    <mergeCell ref="E33:F33"/>
    <mergeCell ref="E34:F34"/>
    <mergeCell ref="E35:F35"/>
    <mergeCell ref="E28:F28"/>
    <mergeCell ref="E29:F29"/>
    <mergeCell ref="E30:F30"/>
    <mergeCell ref="E62:F62"/>
    <mergeCell ref="E70:F70"/>
    <mergeCell ref="E80:F80"/>
    <mergeCell ref="E42:F42"/>
    <mergeCell ref="E57:F57"/>
    <mergeCell ref="E40:F40"/>
    <mergeCell ref="E58:F58"/>
    <mergeCell ref="E59:F59"/>
    <mergeCell ref="E61:F61"/>
    <mergeCell ref="E41:F41"/>
    <mergeCell ref="A9:P10"/>
    <mergeCell ref="Q9:AF10"/>
    <mergeCell ref="AG9:AV10"/>
    <mergeCell ref="J1:O1"/>
    <mergeCell ref="J2:O2"/>
    <mergeCell ref="J3:O3"/>
    <mergeCell ref="A8:S8"/>
    <mergeCell ref="A5:S5"/>
    <mergeCell ref="A6:S6"/>
    <mergeCell ref="J4:O4"/>
    <mergeCell ref="AW9:BL10"/>
    <mergeCell ref="BM9:CB10"/>
    <mergeCell ref="CC9:CR10"/>
    <mergeCell ref="CS9:DH10"/>
    <mergeCell ref="DI9:DX10"/>
    <mergeCell ref="DY9:EN10"/>
    <mergeCell ref="A7:S7"/>
    <mergeCell ref="A82:S82"/>
    <mergeCell ref="A83:S83"/>
    <mergeCell ref="IG9:IV10"/>
    <mergeCell ref="EO9:FD10"/>
    <mergeCell ref="FE9:FT10"/>
    <mergeCell ref="FU9:GJ10"/>
    <mergeCell ref="GK9:GZ10"/>
    <mergeCell ref="HA9:HP10"/>
    <mergeCell ref="HQ9:IF10"/>
  </mergeCells>
  <printOptions/>
  <pageMargins left="0.984251968503937" right="0.3937007874015748" top="0.7874015748031497" bottom="0.7874015748031497" header="0.5118110236220472" footer="0.5118110236220472"/>
  <pageSetup fitToHeight="3"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K71"/>
  <sheetViews>
    <sheetView zoomScalePageLayoutView="0" workbookViewId="0" topLeftCell="A15">
      <selection activeCell="J16" sqref="J16:J24"/>
    </sheetView>
  </sheetViews>
  <sheetFormatPr defaultColWidth="9.00390625" defaultRowHeight="12.75"/>
  <cols>
    <col min="1" max="1" width="45.25390625" style="0" customWidth="1"/>
    <col min="2" max="2" width="14.25390625" style="0" bestFit="1" customWidth="1"/>
    <col min="3" max="3" width="7.00390625" style="0" bestFit="1" customWidth="1"/>
  </cols>
  <sheetData>
    <row r="1" spans="1:11" ht="12.75" customHeight="1">
      <c r="A1" s="250" t="s">
        <v>112</v>
      </c>
      <c r="B1" s="250"/>
      <c r="C1" s="250"/>
      <c r="D1" s="250"/>
      <c r="E1" s="250"/>
      <c r="F1" s="250"/>
      <c r="G1" s="250"/>
      <c r="H1" s="250"/>
      <c r="I1" s="250"/>
      <c r="J1" s="250"/>
      <c r="K1" s="250"/>
    </row>
    <row r="2" spans="1:11" ht="18">
      <c r="A2" s="251" t="s">
        <v>113</v>
      </c>
      <c r="B2" s="251"/>
      <c r="C2" s="251"/>
      <c r="D2" s="251"/>
      <c r="E2" s="251"/>
      <c r="F2" s="251"/>
      <c r="G2" s="251"/>
      <c r="H2" s="251"/>
      <c r="I2" s="251"/>
      <c r="J2" s="251"/>
      <c r="K2" s="251"/>
    </row>
    <row r="3" spans="1:11" ht="12.75">
      <c r="A3" s="160"/>
      <c r="B3" s="160"/>
      <c r="C3" s="160"/>
      <c r="D3" s="160"/>
      <c r="E3" s="160"/>
      <c r="F3" s="160"/>
      <c r="G3" s="160"/>
      <c r="H3" s="160"/>
      <c r="I3" s="160"/>
      <c r="J3" s="160"/>
      <c r="K3" s="160"/>
    </row>
    <row r="4" spans="1:11" ht="12.75" customHeight="1">
      <c r="A4" s="245" t="s">
        <v>114</v>
      </c>
      <c r="B4" s="253" t="s">
        <v>115</v>
      </c>
      <c r="C4" s="254"/>
      <c r="D4" s="254"/>
      <c r="E4" s="254"/>
      <c r="F4" s="254"/>
      <c r="G4" s="254"/>
      <c r="H4" s="254"/>
      <c r="I4" s="255"/>
      <c r="J4" s="256" t="s">
        <v>224</v>
      </c>
      <c r="K4" s="256" t="s">
        <v>225</v>
      </c>
    </row>
    <row r="5" spans="1:11" ht="12.75" customHeight="1">
      <c r="A5" s="252"/>
      <c r="B5" s="245" t="s">
        <v>116</v>
      </c>
      <c r="C5" s="253" t="s">
        <v>117</v>
      </c>
      <c r="D5" s="254"/>
      <c r="E5" s="254"/>
      <c r="F5" s="254"/>
      <c r="G5" s="255"/>
      <c r="H5" s="245" t="s">
        <v>118</v>
      </c>
      <c r="I5" s="245" t="s">
        <v>119</v>
      </c>
      <c r="J5" s="257"/>
      <c r="K5" s="257"/>
    </row>
    <row r="6" spans="1:11" ht="25.5">
      <c r="A6" s="246"/>
      <c r="B6" s="246"/>
      <c r="C6" s="161" t="s">
        <v>120</v>
      </c>
      <c r="D6" s="161" t="s">
        <v>121</v>
      </c>
      <c r="E6" s="161" t="s">
        <v>122</v>
      </c>
      <c r="F6" s="161" t="s">
        <v>123</v>
      </c>
      <c r="G6" s="161" t="s">
        <v>124</v>
      </c>
      <c r="H6" s="246"/>
      <c r="I6" s="246"/>
      <c r="J6" s="258"/>
      <c r="K6" s="258"/>
    </row>
    <row r="7" spans="1:11" ht="22.5">
      <c r="A7" s="162" t="s">
        <v>176</v>
      </c>
      <c r="B7" s="163" t="s">
        <v>177</v>
      </c>
      <c r="C7" s="164" t="s">
        <v>0</v>
      </c>
      <c r="D7" s="164" t="s">
        <v>17</v>
      </c>
      <c r="E7" s="164" t="s">
        <v>6</v>
      </c>
      <c r="F7" s="164" t="s">
        <v>125</v>
      </c>
      <c r="G7" s="164" t="s">
        <v>6</v>
      </c>
      <c r="H7" s="164" t="s">
        <v>153</v>
      </c>
      <c r="I7" s="165" t="s">
        <v>21</v>
      </c>
      <c r="J7" s="166">
        <v>1801.42</v>
      </c>
      <c r="K7" s="166"/>
    </row>
    <row r="8" spans="1:11" ht="22.5">
      <c r="A8" s="162" t="s">
        <v>178</v>
      </c>
      <c r="B8" s="163" t="s">
        <v>177</v>
      </c>
      <c r="C8" s="164" t="s">
        <v>0</v>
      </c>
      <c r="D8" s="164" t="s">
        <v>17</v>
      </c>
      <c r="E8" s="164" t="s">
        <v>6</v>
      </c>
      <c r="F8" s="164" t="s">
        <v>129</v>
      </c>
      <c r="G8" s="164" t="s">
        <v>6</v>
      </c>
      <c r="H8" s="164" t="s">
        <v>153</v>
      </c>
      <c r="I8" s="165" t="s">
        <v>21</v>
      </c>
      <c r="J8" s="166">
        <v>11681.91</v>
      </c>
      <c r="K8" s="166"/>
    </row>
    <row r="9" spans="1:11" ht="22.5">
      <c r="A9" s="162" t="s">
        <v>154</v>
      </c>
      <c r="B9" s="163" t="s">
        <v>177</v>
      </c>
      <c r="C9" s="164" t="s">
        <v>0</v>
      </c>
      <c r="D9" s="164" t="s">
        <v>17</v>
      </c>
      <c r="E9" s="164" t="s">
        <v>6</v>
      </c>
      <c r="F9" s="164" t="s">
        <v>130</v>
      </c>
      <c r="G9" s="164" t="s">
        <v>6</v>
      </c>
      <c r="H9" s="164" t="s">
        <v>153</v>
      </c>
      <c r="I9" s="165" t="s">
        <v>21</v>
      </c>
      <c r="J9" s="166">
        <v>2573.31</v>
      </c>
      <c r="K9" s="166"/>
    </row>
    <row r="10" spans="1:11" ht="22.5">
      <c r="A10" s="162" t="s">
        <v>179</v>
      </c>
      <c r="B10" s="163" t="s">
        <v>177</v>
      </c>
      <c r="C10" s="164" t="s">
        <v>0</v>
      </c>
      <c r="D10" s="164" t="s">
        <v>17</v>
      </c>
      <c r="E10" s="164" t="s">
        <v>6</v>
      </c>
      <c r="F10" s="164" t="s">
        <v>155</v>
      </c>
      <c r="G10" s="164" t="s">
        <v>6</v>
      </c>
      <c r="H10" s="164" t="s">
        <v>153</v>
      </c>
      <c r="I10" s="165" t="s">
        <v>21</v>
      </c>
      <c r="J10" s="166">
        <v>5323.71</v>
      </c>
      <c r="K10" s="166"/>
    </row>
    <row r="11" spans="1:11" ht="12.75">
      <c r="A11" s="162" t="s">
        <v>131</v>
      </c>
      <c r="B11" s="163" t="s">
        <v>180</v>
      </c>
      <c r="C11" s="164" t="s">
        <v>0</v>
      </c>
      <c r="D11" s="164" t="s">
        <v>88</v>
      </c>
      <c r="E11" s="164" t="s">
        <v>10</v>
      </c>
      <c r="F11" s="164" t="s">
        <v>132</v>
      </c>
      <c r="G11" s="164" t="s">
        <v>6</v>
      </c>
      <c r="H11" s="164" t="s">
        <v>1</v>
      </c>
      <c r="I11" s="165" t="s">
        <v>8</v>
      </c>
      <c r="J11" s="166">
        <v>2432306.14</v>
      </c>
      <c r="K11" s="166"/>
    </row>
    <row r="12" spans="1:11" ht="12.75">
      <c r="A12" s="162" t="s">
        <v>133</v>
      </c>
      <c r="B12" s="163" t="s">
        <v>180</v>
      </c>
      <c r="C12" s="164" t="s">
        <v>0</v>
      </c>
      <c r="D12" s="164" t="s">
        <v>88</v>
      </c>
      <c r="E12" s="164" t="s">
        <v>10</v>
      </c>
      <c r="F12" s="164" t="s">
        <v>134</v>
      </c>
      <c r="G12" s="164" t="s">
        <v>6</v>
      </c>
      <c r="H12" s="164" t="s">
        <v>1</v>
      </c>
      <c r="I12" s="165" t="s">
        <v>8</v>
      </c>
      <c r="J12" s="166">
        <v>53409.14</v>
      </c>
      <c r="K12" s="166"/>
    </row>
    <row r="13" spans="1:11" ht="12.75">
      <c r="A13" s="162" t="s">
        <v>135</v>
      </c>
      <c r="B13" s="163" t="s">
        <v>180</v>
      </c>
      <c r="C13" s="164" t="s">
        <v>0</v>
      </c>
      <c r="D13" s="164" t="s">
        <v>88</v>
      </c>
      <c r="E13" s="164" t="s">
        <v>10</v>
      </c>
      <c r="F13" s="164" t="s">
        <v>136</v>
      </c>
      <c r="G13" s="164" t="s">
        <v>6</v>
      </c>
      <c r="H13" s="164" t="s">
        <v>1</v>
      </c>
      <c r="I13" s="165" t="s">
        <v>8</v>
      </c>
      <c r="J13" s="166">
        <v>4105740.98</v>
      </c>
      <c r="K13" s="166"/>
    </row>
    <row r="14" spans="1:11" ht="12.75">
      <c r="A14" s="162" t="s">
        <v>137</v>
      </c>
      <c r="B14" s="163" t="s">
        <v>180</v>
      </c>
      <c r="C14" s="164" t="s">
        <v>0</v>
      </c>
      <c r="D14" s="164" t="s">
        <v>88</v>
      </c>
      <c r="E14" s="164" t="s">
        <v>10</v>
      </c>
      <c r="F14" s="164" t="s">
        <v>138</v>
      </c>
      <c r="G14" s="164" t="s">
        <v>6</v>
      </c>
      <c r="H14" s="164" t="s">
        <v>1</v>
      </c>
      <c r="I14" s="165" t="s">
        <v>8</v>
      </c>
      <c r="J14" s="166">
        <v>-172273.34</v>
      </c>
      <c r="K14" s="166"/>
    </row>
    <row r="15" spans="1:11" ht="45">
      <c r="A15" s="162" t="s">
        <v>164</v>
      </c>
      <c r="B15" s="163" t="s">
        <v>181</v>
      </c>
      <c r="C15" s="164" t="s">
        <v>0</v>
      </c>
      <c r="D15" s="164" t="s">
        <v>22</v>
      </c>
      <c r="E15" s="164" t="s">
        <v>165</v>
      </c>
      <c r="F15" s="164" t="s">
        <v>2</v>
      </c>
      <c r="G15" s="164" t="s">
        <v>6</v>
      </c>
      <c r="H15" s="164" t="s">
        <v>153</v>
      </c>
      <c r="I15" s="165" t="s">
        <v>163</v>
      </c>
      <c r="J15" s="166">
        <v>15000</v>
      </c>
      <c r="K15" s="166"/>
    </row>
    <row r="16" spans="1:11" ht="45">
      <c r="A16" s="162" t="s">
        <v>182</v>
      </c>
      <c r="B16" s="163" t="s">
        <v>183</v>
      </c>
      <c r="C16" s="164" t="s">
        <v>0</v>
      </c>
      <c r="D16" s="164" t="s">
        <v>6</v>
      </c>
      <c r="E16" s="164" t="s">
        <v>10</v>
      </c>
      <c r="F16" s="164" t="s">
        <v>125</v>
      </c>
      <c r="G16" s="164" t="s">
        <v>6</v>
      </c>
      <c r="H16" s="164" t="s">
        <v>126</v>
      </c>
      <c r="I16" s="165" t="s">
        <v>8</v>
      </c>
      <c r="J16" s="166">
        <v>22619586.95</v>
      </c>
      <c r="K16" s="166"/>
    </row>
    <row r="17" spans="1:11" ht="45">
      <c r="A17" s="162" t="s">
        <v>184</v>
      </c>
      <c r="B17" s="163" t="s">
        <v>183</v>
      </c>
      <c r="C17" s="164" t="s">
        <v>0</v>
      </c>
      <c r="D17" s="164" t="s">
        <v>6</v>
      </c>
      <c r="E17" s="164" t="s">
        <v>10</v>
      </c>
      <c r="F17" s="164" t="s">
        <v>125</v>
      </c>
      <c r="G17" s="164" t="s">
        <v>6</v>
      </c>
      <c r="H17" s="164" t="s">
        <v>127</v>
      </c>
      <c r="I17" s="165" t="s">
        <v>8</v>
      </c>
      <c r="J17" s="166">
        <v>150749.17</v>
      </c>
      <c r="K17" s="166"/>
    </row>
    <row r="18" spans="1:11" ht="45">
      <c r="A18" s="162" t="s">
        <v>185</v>
      </c>
      <c r="B18" s="163" t="s">
        <v>183</v>
      </c>
      <c r="C18" s="164" t="s">
        <v>0</v>
      </c>
      <c r="D18" s="164" t="s">
        <v>6</v>
      </c>
      <c r="E18" s="164" t="s">
        <v>10</v>
      </c>
      <c r="F18" s="164" t="s">
        <v>125</v>
      </c>
      <c r="G18" s="164" t="s">
        <v>6</v>
      </c>
      <c r="H18" s="164" t="s">
        <v>128</v>
      </c>
      <c r="I18" s="165" t="s">
        <v>8</v>
      </c>
      <c r="J18" s="166">
        <v>165860</v>
      </c>
      <c r="K18" s="166"/>
    </row>
    <row r="19" spans="1:11" ht="56.25">
      <c r="A19" s="162" t="s">
        <v>186</v>
      </c>
      <c r="B19" s="163" t="s">
        <v>183</v>
      </c>
      <c r="C19" s="164" t="s">
        <v>0</v>
      </c>
      <c r="D19" s="164" t="s">
        <v>6</v>
      </c>
      <c r="E19" s="164" t="s">
        <v>10</v>
      </c>
      <c r="F19" s="164" t="s">
        <v>129</v>
      </c>
      <c r="G19" s="164" t="s">
        <v>6</v>
      </c>
      <c r="H19" s="164" t="s">
        <v>126</v>
      </c>
      <c r="I19" s="165" t="s">
        <v>8</v>
      </c>
      <c r="J19" s="166">
        <v>200</v>
      </c>
      <c r="K19" s="166"/>
    </row>
    <row r="20" spans="1:11" ht="45">
      <c r="A20" s="162" t="s">
        <v>187</v>
      </c>
      <c r="B20" s="163" t="s">
        <v>183</v>
      </c>
      <c r="C20" s="164" t="s">
        <v>0</v>
      </c>
      <c r="D20" s="164" t="s">
        <v>6</v>
      </c>
      <c r="E20" s="164" t="s">
        <v>10</v>
      </c>
      <c r="F20" s="164" t="s">
        <v>129</v>
      </c>
      <c r="G20" s="164" t="s">
        <v>6</v>
      </c>
      <c r="H20" s="164" t="s">
        <v>127</v>
      </c>
      <c r="I20" s="165" t="s">
        <v>8</v>
      </c>
      <c r="J20" s="166">
        <v>242.81</v>
      </c>
      <c r="K20" s="166"/>
    </row>
    <row r="21" spans="1:11" ht="22.5">
      <c r="A21" s="162" t="s">
        <v>188</v>
      </c>
      <c r="B21" s="163" t="s">
        <v>183</v>
      </c>
      <c r="C21" s="164" t="s">
        <v>0</v>
      </c>
      <c r="D21" s="164" t="s">
        <v>6</v>
      </c>
      <c r="E21" s="164" t="s">
        <v>10</v>
      </c>
      <c r="F21" s="164" t="s">
        <v>130</v>
      </c>
      <c r="G21" s="164" t="s">
        <v>6</v>
      </c>
      <c r="H21" s="164" t="s">
        <v>126</v>
      </c>
      <c r="I21" s="165" t="s">
        <v>8</v>
      </c>
      <c r="J21" s="166">
        <v>35062</v>
      </c>
      <c r="K21" s="166"/>
    </row>
    <row r="22" spans="1:11" ht="33.75">
      <c r="A22" s="162" t="s">
        <v>189</v>
      </c>
      <c r="B22" s="163" t="s">
        <v>183</v>
      </c>
      <c r="C22" s="164" t="s">
        <v>0</v>
      </c>
      <c r="D22" s="164" t="s">
        <v>6</v>
      </c>
      <c r="E22" s="164" t="s">
        <v>10</v>
      </c>
      <c r="F22" s="164" t="s">
        <v>130</v>
      </c>
      <c r="G22" s="164" t="s">
        <v>6</v>
      </c>
      <c r="H22" s="164" t="s">
        <v>127</v>
      </c>
      <c r="I22" s="165" t="s">
        <v>8</v>
      </c>
      <c r="J22" s="166">
        <v>436.17</v>
      </c>
      <c r="K22" s="166"/>
    </row>
    <row r="23" spans="1:11" ht="33.75">
      <c r="A23" s="162" t="s">
        <v>190</v>
      </c>
      <c r="B23" s="163" t="s">
        <v>183</v>
      </c>
      <c r="C23" s="164" t="s">
        <v>0</v>
      </c>
      <c r="D23" s="164" t="s">
        <v>6</v>
      </c>
      <c r="E23" s="164" t="s">
        <v>10</v>
      </c>
      <c r="F23" s="164" t="s">
        <v>130</v>
      </c>
      <c r="G23" s="164" t="s">
        <v>6</v>
      </c>
      <c r="H23" s="164" t="s">
        <v>128</v>
      </c>
      <c r="I23" s="165" t="s">
        <v>8</v>
      </c>
      <c r="J23" s="166">
        <v>13102</v>
      </c>
      <c r="K23" s="166"/>
    </row>
    <row r="24" spans="1:11" ht="67.5">
      <c r="A24" s="162" t="s">
        <v>226</v>
      </c>
      <c r="B24" s="163" t="s">
        <v>183</v>
      </c>
      <c r="C24" s="164" t="s">
        <v>0</v>
      </c>
      <c r="D24" s="164" t="s">
        <v>6</v>
      </c>
      <c r="E24" s="164" t="s">
        <v>10</v>
      </c>
      <c r="F24" s="164" t="s">
        <v>155</v>
      </c>
      <c r="G24" s="164" t="s">
        <v>6</v>
      </c>
      <c r="H24" s="164" t="s">
        <v>126</v>
      </c>
      <c r="I24" s="165" t="s">
        <v>8</v>
      </c>
      <c r="J24" s="166">
        <v>516.8</v>
      </c>
      <c r="K24" s="166"/>
    </row>
    <row r="25" spans="1:11" ht="12.75">
      <c r="A25" s="162" t="s">
        <v>191</v>
      </c>
      <c r="B25" s="163" t="s">
        <v>183</v>
      </c>
      <c r="C25" s="164" t="s">
        <v>0</v>
      </c>
      <c r="D25" s="164" t="s">
        <v>9</v>
      </c>
      <c r="E25" s="164" t="s">
        <v>10</v>
      </c>
      <c r="F25" s="164" t="s">
        <v>125</v>
      </c>
      <c r="G25" s="164" t="s">
        <v>10</v>
      </c>
      <c r="H25" s="164" t="s">
        <v>126</v>
      </c>
      <c r="I25" s="165" t="s">
        <v>8</v>
      </c>
      <c r="J25" s="166">
        <v>940514</v>
      </c>
      <c r="K25" s="166"/>
    </row>
    <row r="26" spans="1:11" ht="12.75">
      <c r="A26" s="162" t="s">
        <v>192</v>
      </c>
      <c r="B26" s="163" t="s">
        <v>183</v>
      </c>
      <c r="C26" s="164" t="s">
        <v>0</v>
      </c>
      <c r="D26" s="164" t="s">
        <v>9</v>
      </c>
      <c r="E26" s="164" t="s">
        <v>10</v>
      </c>
      <c r="F26" s="164" t="s">
        <v>125</v>
      </c>
      <c r="G26" s="164" t="s">
        <v>10</v>
      </c>
      <c r="H26" s="164" t="s">
        <v>127</v>
      </c>
      <c r="I26" s="165" t="s">
        <v>8</v>
      </c>
      <c r="J26" s="166">
        <v>1071.51</v>
      </c>
      <c r="K26" s="166"/>
    </row>
    <row r="27" spans="1:11" ht="12.75">
      <c r="A27" s="162" t="s">
        <v>139</v>
      </c>
      <c r="B27" s="163" t="s">
        <v>183</v>
      </c>
      <c r="C27" s="164" t="s">
        <v>0</v>
      </c>
      <c r="D27" s="164" t="s">
        <v>9</v>
      </c>
      <c r="E27" s="164" t="s">
        <v>10</v>
      </c>
      <c r="F27" s="164" t="s">
        <v>125</v>
      </c>
      <c r="G27" s="164" t="s">
        <v>10</v>
      </c>
      <c r="H27" s="164" t="s">
        <v>128</v>
      </c>
      <c r="I27" s="165" t="s">
        <v>8</v>
      </c>
      <c r="J27" s="166">
        <v>6975.61</v>
      </c>
      <c r="K27" s="166"/>
    </row>
    <row r="28" spans="1:11" ht="33.75">
      <c r="A28" s="162" t="s">
        <v>193</v>
      </c>
      <c r="B28" s="163" t="s">
        <v>183</v>
      </c>
      <c r="C28" s="164" t="s">
        <v>0</v>
      </c>
      <c r="D28" s="164" t="s">
        <v>9</v>
      </c>
      <c r="E28" s="164" t="s">
        <v>10</v>
      </c>
      <c r="F28" s="164" t="s">
        <v>129</v>
      </c>
      <c r="G28" s="164" t="s">
        <v>10</v>
      </c>
      <c r="H28" s="164" t="s">
        <v>127</v>
      </c>
      <c r="I28" s="165" t="s">
        <v>8</v>
      </c>
      <c r="J28" s="166">
        <v>5.25</v>
      </c>
      <c r="K28" s="166"/>
    </row>
    <row r="29" spans="1:11" ht="12.75">
      <c r="A29" s="162" t="s">
        <v>35</v>
      </c>
      <c r="B29" s="163" t="s">
        <v>183</v>
      </c>
      <c r="C29" s="164" t="s">
        <v>0</v>
      </c>
      <c r="D29" s="164" t="s">
        <v>9</v>
      </c>
      <c r="E29" s="164" t="s">
        <v>88</v>
      </c>
      <c r="F29" s="164" t="s">
        <v>125</v>
      </c>
      <c r="G29" s="164" t="s">
        <v>6</v>
      </c>
      <c r="H29" s="164" t="s">
        <v>126</v>
      </c>
      <c r="I29" s="165" t="s">
        <v>8</v>
      </c>
      <c r="J29" s="166">
        <v>31047</v>
      </c>
      <c r="K29" s="166"/>
    </row>
    <row r="30" spans="1:11" ht="12.75">
      <c r="A30" s="162" t="s">
        <v>194</v>
      </c>
      <c r="B30" s="163" t="s">
        <v>183</v>
      </c>
      <c r="C30" s="164" t="s">
        <v>0</v>
      </c>
      <c r="D30" s="164" t="s">
        <v>9</v>
      </c>
      <c r="E30" s="164" t="s">
        <v>88</v>
      </c>
      <c r="F30" s="164" t="s">
        <v>125</v>
      </c>
      <c r="G30" s="164" t="s">
        <v>6</v>
      </c>
      <c r="H30" s="164" t="s">
        <v>127</v>
      </c>
      <c r="I30" s="165" t="s">
        <v>8</v>
      </c>
      <c r="J30" s="166">
        <v>23.72</v>
      </c>
      <c r="K30" s="166"/>
    </row>
    <row r="31" spans="1:11" ht="33.75">
      <c r="A31" s="162" t="s">
        <v>195</v>
      </c>
      <c r="B31" s="163" t="s">
        <v>183</v>
      </c>
      <c r="C31" s="164" t="s">
        <v>0</v>
      </c>
      <c r="D31" s="164" t="s">
        <v>12</v>
      </c>
      <c r="E31" s="164" t="s">
        <v>6</v>
      </c>
      <c r="F31" s="164" t="s">
        <v>129</v>
      </c>
      <c r="G31" s="164" t="s">
        <v>14</v>
      </c>
      <c r="H31" s="164" t="s">
        <v>126</v>
      </c>
      <c r="I31" s="165" t="s">
        <v>8</v>
      </c>
      <c r="J31" s="166">
        <v>386818.45</v>
      </c>
      <c r="K31" s="166"/>
    </row>
    <row r="32" spans="1:11" ht="33.75">
      <c r="A32" s="162" t="s">
        <v>195</v>
      </c>
      <c r="B32" s="163" t="s">
        <v>183</v>
      </c>
      <c r="C32" s="164" t="s">
        <v>0</v>
      </c>
      <c r="D32" s="164" t="s">
        <v>12</v>
      </c>
      <c r="E32" s="164" t="s">
        <v>6</v>
      </c>
      <c r="F32" s="164" t="s">
        <v>129</v>
      </c>
      <c r="G32" s="164" t="s">
        <v>14</v>
      </c>
      <c r="H32" s="164" t="s">
        <v>127</v>
      </c>
      <c r="I32" s="165" t="s">
        <v>8</v>
      </c>
      <c r="J32" s="166">
        <v>5093.73</v>
      </c>
      <c r="K32" s="166"/>
    </row>
    <row r="33" spans="1:11" ht="12.75">
      <c r="A33" s="162" t="s">
        <v>196</v>
      </c>
      <c r="B33" s="163" t="s">
        <v>183</v>
      </c>
      <c r="C33" s="164" t="s">
        <v>0</v>
      </c>
      <c r="D33" s="164" t="s">
        <v>12</v>
      </c>
      <c r="E33" s="164" t="s">
        <v>6</v>
      </c>
      <c r="F33" s="164" t="s">
        <v>129</v>
      </c>
      <c r="G33" s="164" t="s">
        <v>14</v>
      </c>
      <c r="H33" s="164" t="s">
        <v>140</v>
      </c>
      <c r="I33" s="165" t="s">
        <v>8</v>
      </c>
      <c r="J33" s="166"/>
      <c r="K33" s="166"/>
    </row>
    <row r="34" spans="1:11" ht="56.25">
      <c r="A34" s="162" t="s">
        <v>197</v>
      </c>
      <c r="B34" s="163" t="s">
        <v>183</v>
      </c>
      <c r="C34" s="164" t="s">
        <v>0</v>
      </c>
      <c r="D34" s="164" t="s">
        <v>12</v>
      </c>
      <c r="E34" s="164" t="s">
        <v>12</v>
      </c>
      <c r="F34" s="164" t="s">
        <v>141</v>
      </c>
      <c r="G34" s="164" t="s">
        <v>14</v>
      </c>
      <c r="H34" s="164" t="s">
        <v>126</v>
      </c>
      <c r="I34" s="165" t="s">
        <v>8</v>
      </c>
      <c r="J34" s="166">
        <v>179853.33</v>
      </c>
      <c r="K34" s="166"/>
    </row>
    <row r="35" spans="1:11" ht="56.25">
      <c r="A35" s="162" t="s">
        <v>198</v>
      </c>
      <c r="B35" s="163" t="s">
        <v>183</v>
      </c>
      <c r="C35" s="164" t="s">
        <v>0</v>
      </c>
      <c r="D35" s="164" t="s">
        <v>12</v>
      </c>
      <c r="E35" s="164" t="s">
        <v>12</v>
      </c>
      <c r="F35" s="164" t="s">
        <v>141</v>
      </c>
      <c r="G35" s="164" t="s">
        <v>14</v>
      </c>
      <c r="H35" s="164" t="s">
        <v>127</v>
      </c>
      <c r="I35" s="165" t="s">
        <v>8</v>
      </c>
      <c r="J35" s="166">
        <v>2642.88</v>
      </c>
      <c r="K35" s="166"/>
    </row>
    <row r="36" spans="1:11" ht="12.75">
      <c r="A36" s="162" t="s">
        <v>199</v>
      </c>
      <c r="B36" s="163" t="s">
        <v>183</v>
      </c>
      <c r="C36" s="164" t="s">
        <v>0</v>
      </c>
      <c r="D36" s="164" t="s">
        <v>12</v>
      </c>
      <c r="E36" s="164" t="s">
        <v>12</v>
      </c>
      <c r="F36" s="164" t="s">
        <v>141</v>
      </c>
      <c r="G36" s="164" t="s">
        <v>14</v>
      </c>
      <c r="H36" s="164" t="s">
        <v>128</v>
      </c>
      <c r="I36" s="165" t="s">
        <v>8</v>
      </c>
      <c r="J36" s="166">
        <v>1000</v>
      </c>
      <c r="K36" s="166"/>
    </row>
    <row r="37" spans="1:11" ht="56.25">
      <c r="A37" s="162" t="s">
        <v>200</v>
      </c>
      <c r="B37" s="163" t="s">
        <v>183</v>
      </c>
      <c r="C37" s="164" t="s">
        <v>0</v>
      </c>
      <c r="D37" s="164" t="s">
        <v>12</v>
      </c>
      <c r="E37" s="164" t="s">
        <v>12</v>
      </c>
      <c r="F37" s="164" t="s">
        <v>142</v>
      </c>
      <c r="G37" s="164" t="s">
        <v>14</v>
      </c>
      <c r="H37" s="164" t="s">
        <v>126</v>
      </c>
      <c r="I37" s="165" t="s">
        <v>8</v>
      </c>
      <c r="J37" s="166">
        <v>514630.85</v>
      </c>
      <c r="K37" s="166"/>
    </row>
    <row r="38" spans="1:11" ht="22.5">
      <c r="A38" s="162" t="s">
        <v>201</v>
      </c>
      <c r="B38" s="163" t="s">
        <v>183</v>
      </c>
      <c r="C38" s="164" t="s">
        <v>0</v>
      </c>
      <c r="D38" s="164" t="s">
        <v>12</v>
      </c>
      <c r="E38" s="164" t="s">
        <v>12</v>
      </c>
      <c r="F38" s="164" t="s">
        <v>142</v>
      </c>
      <c r="G38" s="164" t="s">
        <v>14</v>
      </c>
      <c r="H38" s="164" t="s">
        <v>127</v>
      </c>
      <c r="I38" s="165" t="s">
        <v>8</v>
      </c>
      <c r="J38" s="166">
        <v>15532.87</v>
      </c>
      <c r="K38" s="166"/>
    </row>
    <row r="39" spans="1:11" ht="12.75">
      <c r="A39" s="162" t="s">
        <v>202</v>
      </c>
      <c r="B39" s="163" t="s">
        <v>183</v>
      </c>
      <c r="C39" s="164" t="s">
        <v>0</v>
      </c>
      <c r="D39" s="164" t="s">
        <v>12</v>
      </c>
      <c r="E39" s="164" t="s">
        <v>12</v>
      </c>
      <c r="F39" s="164" t="s">
        <v>142</v>
      </c>
      <c r="G39" s="164" t="s">
        <v>14</v>
      </c>
      <c r="H39" s="164" t="s">
        <v>128</v>
      </c>
      <c r="I39" s="165" t="s">
        <v>8</v>
      </c>
      <c r="J39" s="166">
        <v>2497.9</v>
      </c>
      <c r="K39" s="166"/>
    </row>
    <row r="40" spans="1:11" ht="22.5">
      <c r="A40" s="162" t="s">
        <v>203</v>
      </c>
      <c r="B40" s="163" t="s">
        <v>183</v>
      </c>
      <c r="C40" s="164" t="s">
        <v>0</v>
      </c>
      <c r="D40" s="164" t="s">
        <v>12</v>
      </c>
      <c r="E40" s="164" t="s">
        <v>12</v>
      </c>
      <c r="F40" s="164" t="s">
        <v>142</v>
      </c>
      <c r="G40" s="164" t="s">
        <v>14</v>
      </c>
      <c r="H40" s="164" t="s">
        <v>140</v>
      </c>
      <c r="I40" s="165" t="s">
        <v>8</v>
      </c>
      <c r="J40" s="166"/>
      <c r="K40" s="166"/>
    </row>
    <row r="41" spans="1:11" ht="56.25">
      <c r="A41" s="162" t="s">
        <v>204</v>
      </c>
      <c r="B41" s="163" t="s">
        <v>183</v>
      </c>
      <c r="C41" s="164" t="s">
        <v>0</v>
      </c>
      <c r="D41" s="164" t="s">
        <v>54</v>
      </c>
      <c r="E41" s="164" t="s">
        <v>88</v>
      </c>
      <c r="F41" s="164" t="s">
        <v>125</v>
      </c>
      <c r="G41" s="164" t="s">
        <v>6</v>
      </c>
      <c r="H41" s="164" t="s">
        <v>126</v>
      </c>
      <c r="I41" s="165" t="s">
        <v>8</v>
      </c>
      <c r="J41" s="166">
        <v>106480.95</v>
      </c>
      <c r="K41" s="166"/>
    </row>
    <row r="42" spans="1:11" ht="22.5">
      <c r="A42" s="162" t="s">
        <v>227</v>
      </c>
      <c r="B42" s="163" t="s">
        <v>183</v>
      </c>
      <c r="C42" s="164" t="s">
        <v>0</v>
      </c>
      <c r="D42" s="164" t="s">
        <v>151</v>
      </c>
      <c r="E42" s="164" t="s">
        <v>14</v>
      </c>
      <c r="F42" s="164" t="s">
        <v>228</v>
      </c>
      <c r="G42" s="164" t="s">
        <v>14</v>
      </c>
      <c r="H42" s="164" t="s">
        <v>127</v>
      </c>
      <c r="I42" s="165" t="s">
        <v>8</v>
      </c>
      <c r="J42" s="166">
        <v>294.66</v>
      </c>
      <c r="K42" s="166"/>
    </row>
    <row r="43" spans="1:11" ht="12.75">
      <c r="A43" s="162" t="s">
        <v>205</v>
      </c>
      <c r="B43" s="163" t="s">
        <v>206</v>
      </c>
      <c r="C43" s="164" t="s">
        <v>0</v>
      </c>
      <c r="D43" s="164" t="s">
        <v>22</v>
      </c>
      <c r="E43" s="164" t="s">
        <v>167</v>
      </c>
      <c r="F43" s="164" t="s">
        <v>155</v>
      </c>
      <c r="G43" s="164" t="s">
        <v>14</v>
      </c>
      <c r="H43" s="164" t="s">
        <v>153</v>
      </c>
      <c r="I43" s="165" t="s">
        <v>163</v>
      </c>
      <c r="J43" s="166"/>
      <c r="K43" s="166"/>
    </row>
    <row r="44" spans="1:11" ht="22.5">
      <c r="A44" s="162" t="s">
        <v>160</v>
      </c>
      <c r="B44" s="163" t="s">
        <v>207</v>
      </c>
      <c r="C44" s="164" t="s">
        <v>0</v>
      </c>
      <c r="D44" s="164" t="s">
        <v>22</v>
      </c>
      <c r="E44" s="164" t="s">
        <v>161</v>
      </c>
      <c r="F44" s="164" t="s">
        <v>162</v>
      </c>
      <c r="G44" s="164" t="s">
        <v>6</v>
      </c>
      <c r="H44" s="164" t="s">
        <v>153</v>
      </c>
      <c r="I44" s="165" t="s">
        <v>163</v>
      </c>
      <c r="J44" s="166">
        <v>42500</v>
      </c>
      <c r="K44" s="166"/>
    </row>
    <row r="45" spans="1:11" ht="56.25">
      <c r="A45" s="162" t="s">
        <v>208</v>
      </c>
      <c r="B45" s="163" t="s">
        <v>209</v>
      </c>
      <c r="C45" s="164" t="s">
        <v>0</v>
      </c>
      <c r="D45" s="164" t="s">
        <v>16</v>
      </c>
      <c r="E45" s="164" t="s">
        <v>9</v>
      </c>
      <c r="F45" s="164" t="s">
        <v>141</v>
      </c>
      <c r="G45" s="164" t="s">
        <v>14</v>
      </c>
      <c r="H45" s="164" t="s">
        <v>143</v>
      </c>
      <c r="I45" s="165" t="s">
        <v>21</v>
      </c>
      <c r="J45" s="166">
        <v>612327.64</v>
      </c>
      <c r="K45" s="166"/>
    </row>
    <row r="46" spans="1:11" ht="33.75">
      <c r="A46" s="162" t="s">
        <v>144</v>
      </c>
      <c r="B46" s="163" t="s">
        <v>209</v>
      </c>
      <c r="C46" s="164" t="s">
        <v>0</v>
      </c>
      <c r="D46" s="164" t="s">
        <v>16</v>
      </c>
      <c r="E46" s="164" t="s">
        <v>9</v>
      </c>
      <c r="F46" s="164" t="s">
        <v>145</v>
      </c>
      <c r="G46" s="164" t="s">
        <v>14</v>
      </c>
      <c r="H46" s="164" t="s">
        <v>146</v>
      </c>
      <c r="I46" s="165" t="s">
        <v>21</v>
      </c>
      <c r="J46" s="166">
        <v>826823.95</v>
      </c>
      <c r="K46" s="166"/>
    </row>
    <row r="47" spans="1:11" ht="12.75">
      <c r="A47" s="162" t="s">
        <v>147</v>
      </c>
      <c r="B47" s="163" t="s">
        <v>209</v>
      </c>
      <c r="C47" s="164" t="s">
        <v>0</v>
      </c>
      <c r="D47" s="164" t="s">
        <v>16</v>
      </c>
      <c r="E47" s="164" t="s">
        <v>9</v>
      </c>
      <c r="F47" s="164" t="s">
        <v>145</v>
      </c>
      <c r="G47" s="164" t="s">
        <v>14</v>
      </c>
      <c r="H47" s="164" t="s">
        <v>148</v>
      </c>
      <c r="I47" s="165" t="s">
        <v>21</v>
      </c>
      <c r="J47" s="166">
        <v>4242</v>
      </c>
      <c r="K47" s="166"/>
    </row>
    <row r="48" spans="1:11" ht="22.5">
      <c r="A48" s="162" t="s">
        <v>149</v>
      </c>
      <c r="B48" s="163" t="s">
        <v>209</v>
      </c>
      <c r="C48" s="164" t="s">
        <v>0</v>
      </c>
      <c r="D48" s="164" t="s">
        <v>16</v>
      </c>
      <c r="E48" s="164" t="s">
        <v>9</v>
      </c>
      <c r="F48" s="164" t="s">
        <v>145</v>
      </c>
      <c r="G48" s="164" t="s">
        <v>14</v>
      </c>
      <c r="H48" s="164" t="s">
        <v>150</v>
      </c>
      <c r="I48" s="165" t="s">
        <v>21</v>
      </c>
      <c r="J48" s="166">
        <v>8400.8</v>
      </c>
      <c r="K48" s="166"/>
    </row>
    <row r="49" spans="1:11" ht="56.25">
      <c r="A49" s="162" t="s">
        <v>210</v>
      </c>
      <c r="B49" s="163" t="s">
        <v>209</v>
      </c>
      <c r="C49" s="164" t="s">
        <v>0</v>
      </c>
      <c r="D49" s="164" t="s">
        <v>16</v>
      </c>
      <c r="E49" s="164" t="s">
        <v>151</v>
      </c>
      <c r="F49" s="164" t="s">
        <v>152</v>
      </c>
      <c r="G49" s="164" t="s">
        <v>14</v>
      </c>
      <c r="H49" s="164" t="s">
        <v>1</v>
      </c>
      <c r="I49" s="165" t="s">
        <v>21</v>
      </c>
      <c r="J49" s="166"/>
      <c r="K49" s="166"/>
    </row>
    <row r="50" spans="1:11" ht="22.5">
      <c r="A50" s="162" t="s">
        <v>211</v>
      </c>
      <c r="B50" s="163" t="s">
        <v>209</v>
      </c>
      <c r="C50" s="164" t="s">
        <v>0</v>
      </c>
      <c r="D50" s="164" t="s">
        <v>18</v>
      </c>
      <c r="E50" s="164" t="s">
        <v>6</v>
      </c>
      <c r="F50" s="164" t="s">
        <v>156</v>
      </c>
      <c r="G50" s="164" t="s">
        <v>14</v>
      </c>
      <c r="H50" s="164" t="s">
        <v>143</v>
      </c>
      <c r="I50" s="165" t="s">
        <v>23</v>
      </c>
      <c r="J50" s="166">
        <v>1932075.81</v>
      </c>
      <c r="K50" s="166"/>
    </row>
    <row r="51" spans="1:11" ht="33.75">
      <c r="A51" s="162" t="s">
        <v>212</v>
      </c>
      <c r="B51" s="163" t="s">
        <v>209</v>
      </c>
      <c r="C51" s="164" t="s">
        <v>0</v>
      </c>
      <c r="D51" s="164" t="s">
        <v>18</v>
      </c>
      <c r="E51" s="164" t="s">
        <v>6</v>
      </c>
      <c r="F51" s="164" t="s">
        <v>156</v>
      </c>
      <c r="G51" s="164" t="s">
        <v>14</v>
      </c>
      <c r="H51" s="164" t="s">
        <v>146</v>
      </c>
      <c r="I51" s="165" t="s">
        <v>23</v>
      </c>
      <c r="J51" s="166">
        <v>433196.32</v>
      </c>
      <c r="K51" s="166"/>
    </row>
    <row r="52" spans="1:11" ht="12.75">
      <c r="A52" s="162" t="s">
        <v>213</v>
      </c>
      <c r="B52" s="163" t="s">
        <v>209</v>
      </c>
      <c r="C52" s="164" t="s">
        <v>0</v>
      </c>
      <c r="D52" s="164" t="s">
        <v>18</v>
      </c>
      <c r="E52" s="164" t="s">
        <v>6</v>
      </c>
      <c r="F52" s="164" t="s">
        <v>156</v>
      </c>
      <c r="G52" s="164" t="s">
        <v>14</v>
      </c>
      <c r="H52" s="164" t="s">
        <v>148</v>
      </c>
      <c r="I52" s="165" t="s">
        <v>23</v>
      </c>
      <c r="J52" s="166">
        <v>189655.93</v>
      </c>
      <c r="K52" s="166"/>
    </row>
    <row r="53" spans="1:11" ht="33.75">
      <c r="A53" s="162" t="s">
        <v>157</v>
      </c>
      <c r="B53" s="163" t="s">
        <v>209</v>
      </c>
      <c r="C53" s="164" t="s">
        <v>0</v>
      </c>
      <c r="D53" s="164" t="s">
        <v>18</v>
      </c>
      <c r="E53" s="164" t="s">
        <v>10</v>
      </c>
      <c r="F53" s="164" t="s">
        <v>156</v>
      </c>
      <c r="G53" s="164" t="s">
        <v>14</v>
      </c>
      <c r="H53" s="164" t="s">
        <v>143</v>
      </c>
      <c r="I53" s="165" t="s">
        <v>23</v>
      </c>
      <c r="J53" s="166">
        <v>0.01</v>
      </c>
      <c r="K53" s="166"/>
    </row>
    <row r="54" spans="1:11" ht="33.75">
      <c r="A54" s="162" t="s">
        <v>214</v>
      </c>
      <c r="B54" s="163" t="s">
        <v>209</v>
      </c>
      <c r="C54" s="164" t="s">
        <v>0</v>
      </c>
      <c r="D54" s="164" t="s">
        <v>19</v>
      </c>
      <c r="E54" s="164" t="s">
        <v>6</v>
      </c>
      <c r="F54" s="164" t="s">
        <v>155</v>
      </c>
      <c r="G54" s="164" t="s">
        <v>14</v>
      </c>
      <c r="H54" s="164" t="s">
        <v>1</v>
      </c>
      <c r="I54" s="165" t="s">
        <v>158</v>
      </c>
      <c r="J54" s="166">
        <v>451583.15</v>
      </c>
      <c r="K54" s="166"/>
    </row>
    <row r="55" spans="1:11" ht="12.75">
      <c r="A55" s="162" t="s">
        <v>215</v>
      </c>
      <c r="B55" s="163" t="s">
        <v>209</v>
      </c>
      <c r="C55" s="164" t="s">
        <v>0</v>
      </c>
      <c r="D55" s="164" t="s">
        <v>19</v>
      </c>
      <c r="E55" s="164" t="s">
        <v>12</v>
      </c>
      <c r="F55" s="164" t="s">
        <v>141</v>
      </c>
      <c r="G55" s="164" t="s">
        <v>14</v>
      </c>
      <c r="H55" s="164" t="s">
        <v>1</v>
      </c>
      <c r="I55" s="165" t="s">
        <v>53</v>
      </c>
      <c r="J55" s="166">
        <v>115204.96</v>
      </c>
      <c r="K55" s="166"/>
    </row>
    <row r="56" spans="1:11" ht="45">
      <c r="A56" s="162" t="s">
        <v>216</v>
      </c>
      <c r="B56" s="163" t="s">
        <v>209</v>
      </c>
      <c r="C56" s="164" t="s">
        <v>0</v>
      </c>
      <c r="D56" s="164" t="s">
        <v>19</v>
      </c>
      <c r="E56" s="164" t="s">
        <v>12</v>
      </c>
      <c r="F56" s="164" t="s">
        <v>159</v>
      </c>
      <c r="G56" s="164" t="s">
        <v>14</v>
      </c>
      <c r="H56" s="164" t="s">
        <v>1</v>
      </c>
      <c r="I56" s="165" t="s">
        <v>53</v>
      </c>
      <c r="J56" s="166">
        <v>12524.64</v>
      </c>
      <c r="K56" s="166"/>
    </row>
    <row r="57" spans="1:11" ht="33.75">
      <c r="A57" s="162" t="s">
        <v>166</v>
      </c>
      <c r="B57" s="163" t="s">
        <v>209</v>
      </c>
      <c r="C57" s="164" t="s">
        <v>0</v>
      </c>
      <c r="D57" s="164" t="s">
        <v>22</v>
      </c>
      <c r="E57" s="164" t="s">
        <v>167</v>
      </c>
      <c r="F57" s="164" t="s">
        <v>155</v>
      </c>
      <c r="G57" s="164" t="s">
        <v>14</v>
      </c>
      <c r="H57" s="164" t="s">
        <v>1</v>
      </c>
      <c r="I57" s="165" t="s">
        <v>163</v>
      </c>
      <c r="J57" s="166">
        <v>3000</v>
      </c>
      <c r="K57" s="166"/>
    </row>
    <row r="58" spans="1:11" ht="22.5">
      <c r="A58" s="162" t="s">
        <v>217</v>
      </c>
      <c r="B58" s="163" t="s">
        <v>209</v>
      </c>
      <c r="C58" s="164" t="s">
        <v>24</v>
      </c>
      <c r="D58" s="164" t="s">
        <v>10</v>
      </c>
      <c r="E58" s="164" t="s">
        <v>10</v>
      </c>
      <c r="F58" s="164" t="s">
        <v>78</v>
      </c>
      <c r="G58" s="164" t="s">
        <v>14</v>
      </c>
      <c r="H58" s="164" t="s">
        <v>1</v>
      </c>
      <c r="I58" s="165" t="s">
        <v>25</v>
      </c>
      <c r="J58" s="166">
        <v>64103868.54</v>
      </c>
      <c r="K58" s="166"/>
    </row>
    <row r="59" spans="1:11" ht="12.75">
      <c r="A59" s="162" t="s">
        <v>99</v>
      </c>
      <c r="B59" s="163" t="s">
        <v>209</v>
      </c>
      <c r="C59" s="164" t="s">
        <v>24</v>
      </c>
      <c r="D59" s="164" t="s">
        <v>10</v>
      </c>
      <c r="E59" s="164" t="s">
        <v>10</v>
      </c>
      <c r="F59" s="164" t="s">
        <v>96</v>
      </c>
      <c r="G59" s="164" t="s">
        <v>14</v>
      </c>
      <c r="H59" s="164" t="s">
        <v>1</v>
      </c>
      <c r="I59" s="165" t="s">
        <v>25</v>
      </c>
      <c r="J59" s="166">
        <v>40395200</v>
      </c>
      <c r="K59" s="166"/>
    </row>
    <row r="60" spans="1:11" ht="33.75">
      <c r="A60" s="162" t="s">
        <v>218</v>
      </c>
      <c r="B60" s="163" t="s">
        <v>209</v>
      </c>
      <c r="C60" s="164" t="s">
        <v>24</v>
      </c>
      <c r="D60" s="164" t="s">
        <v>10</v>
      </c>
      <c r="E60" s="164" t="s">
        <v>88</v>
      </c>
      <c r="F60" s="164" t="s">
        <v>171</v>
      </c>
      <c r="G60" s="164" t="s">
        <v>14</v>
      </c>
      <c r="H60" s="164" t="s">
        <v>1</v>
      </c>
      <c r="I60" s="165" t="s">
        <v>25</v>
      </c>
      <c r="J60" s="166">
        <v>2859000</v>
      </c>
      <c r="K60" s="166"/>
    </row>
    <row r="61" spans="1:11" ht="22.5">
      <c r="A61" s="162" t="s">
        <v>219</v>
      </c>
      <c r="B61" s="163" t="s">
        <v>209</v>
      </c>
      <c r="C61" s="164" t="s">
        <v>24</v>
      </c>
      <c r="D61" s="164" t="s">
        <v>10</v>
      </c>
      <c r="E61" s="164" t="s">
        <v>88</v>
      </c>
      <c r="F61" s="164" t="s">
        <v>172</v>
      </c>
      <c r="G61" s="164" t="s">
        <v>14</v>
      </c>
      <c r="H61" s="164" t="s">
        <v>1</v>
      </c>
      <c r="I61" s="165" t="s">
        <v>25</v>
      </c>
      <c r="J61" s="166">
        <v>288300</v>
      </c>
      <c r="K61" s="166"/>
    </row>
    <row r="62" spans="1:11" ht="33.75">
      <c r="A62" s="162" t="s">
        <v>173</v>
      </c>
      <c r="B62" s="163" t="s">
        <v>209</v>
      </c>
      <c r="C62" s="164" t="s">
        <v>24</v>
      </c>
      <c r="D62" s="164" t="s">
        <v>10</v>
      </c>
      <c r="E62" s="164" t="s">
        <v>88</v>
      </c>
      <c r="F62" s="164" t="s">
        <v>142</v>
      </c>
      <c r="G62" s="164" t="s">
        <v>14</v>
      </c>
      <c r="H62" s="164" t="s">
        <v>1</v>
      </c>
      <c r="I62" s="165" t="s">
        <v>25</v>
      </c>
      <c r="J62" s="166">
        <v>4571854.02</v>
      </c>
      <c r="K62" s="166"/>
    </row>
    <row r="63" spans="1:11" ht="33.75">
      <c r="A63" s="162" t="s">
        <v>60</v>
      </c>
      <c r="B63" s="163" t="s">
        <v>209</v>
      </c>
      <c r="C63" s="164" t="s">
        <v>24</v>
      </c>
      <c r="D63" s="164" t="s">
        <v>10</v>
      </c>
      <c r="E63" s="164" t="s">
        <v>88</v>
      </c>
      <c r="F63" s="164" t="s">
        <v>159</v>
      </c>
      <c r="G63" s="164" t="s">
        <v>14</v>
      </c>
      <c r="H63" s="164" t="s">
        <v>1</v>
      </c>
      <c r="I63" s="165" t="s">
        <v>25</v>
      </c>
      <c r="J63" s="166">
        <v>16146600</v>
      </c>
      <c r="K63" s="166"/>
    </row>
    <row r="64" spans="1:11" ht="12.75">
      <c r="A64" s="162" t="s">
        <v>95</v>
      </c>
      <c r="B64" s="163" t="s">
        <v>209</v>
      </c>
      <c r="C64" s="164" t="s">
        <v>24</v>
      </c>
      <c r="D64" s="164" t="s">
        <v>10</v>
      </c>
      <c r="E64" s="164" t="s">
        <v>88</v>
      </c>
      <c r="F64" s="164" t="s">
        <v>96</v>
      </c>
      <c r="G64" s="164" t="s">
        <v>14</v>
      </c>
      <c r="H64" s="164" t="s">
        <v>1</v>
      </c>
      <c r="I64" s="165" t="s">
        <v>25</v>
      </c>
      <c r="J64" s="166">
        <v>40147000</v>
      </c>
      <c r="K64" s="166"/>
    </row>
    <row r="65" spans="1:11" ht="22.5">
      <c r="A65" s="162" t="s">
        <v>97</v>
      </c>
      <c r="B65" s="163" t="s">
        <v>209</v>
      </c>
      <c r="C65" s="164" t="s">
        <v>24</v>
      </c>
      <c r="D65" s="164" t="s">
        <v>10</v>
      </c>
      <c r="E65" s="164" t="s">
        <v>14</v>
      </c>
      <c r="F65" s="164" t="s">
        <v>96</v>
      </c>
      <c r="G65" s="164" t="s">
        <v>14</v>
      </c>
      <c r="H65" s="164" t="s">
        <v>1</v>
      </c>
      <c r="I65" s="165" t="s">
        <v>25</v>
      </c>
      <c r="J65" s="166">
        <v>172731</v>
      </c>
      <c r="K65" s="166"/>
    </row>
    <row r="66" spans="1:11" ht="33.75">
      <c r="A66" s="162" t="s">
        <v>220</v>
      </c>
      <c r="B66" s="163" t="s">
        <v>209</v>
      </c>
      <c r="C66" s="164" t="s">
        <v>24</v>
      </c>
      <c r="D66" s="164" t="s">
        <v>174</v>
      </c>
      <c r="E66" s="164" t="s">
        <v>14</v>
      </c>
      <c r="F66" s="164" t="s">
        <v>2</v>
      </c>
      <c r="G66" s="164" t="s">
        <v>14</v>
      </c>
      <c r="H66" s="164" t="s">
        <v>1</v>
      </c>
      <c r="I66" s="165" t="s">
        <v>25</v>
      </c>
      <c r="J66" s="166">
        <v>-5013298.34</v>
      </c>
      <c r="K66" s="166"/>
    </row>
    <row r="67" spans="1:11" ht="33.75">
      <c r="A67" s="162" t="s">
        <v>166</v>
      </c>
      <c r="B67" s="163" t="s">
        <v>221</v>
      </c>
      <c r="C67" s="164" t="s">
        <v>0</v>
      </c>
      <c r="D67" s="164" t="s">
        <v>22</v>
      </c>
      <c r="E67" s="164" t="s">
        <v>167</v>
      </c>
      <c r="F67" s="164" t="s">
        <v>155</v>
      </c>
      <c r="G67" s="164" t="s">
        <v>14</v>
      </c>
      <c r="H67" s="164" t="s">
        <v>1</v>
      </c>
      <c r="I67" s="165" t="s">
        <v>163</v>
      </c>
      <c r="J67" s="166">
        <v>20204.56</v>
      </c>
      <c r="K67" s="166"/>
    </row>
    <row r="68" spans="1:11" ht="22.5">
      <c r="A68" s="162" t="s">
        <v>168</v>
      </c>
      <c r="B68" s="163" t="s">
        <v>221</v>
      </c>
      <c r="C68" s="164" t="s">
        <v>0</v>
      </c>
      <c r="D68" s="164" t="s">
        <v>169</v>
      </c>
      <c r="E68" s="164" t="s">
        <v>6</v>
      </c>
      <c r="F68" s="164" t="s">
        <v>155</v>
      </c>
      <c r="G68" s="164" t="s">
        <v>14</v>
      </c>
      <c r="H68" s="164" t="s">
        <v>1</v>
      </c>
      <c r="I68" s="165" t="s">
        <v>170</v>
      </c>
      <c r="J68" s="166"/>
      <c r="K68" s="166"/>
    </row>
    <row r="69" spans="1:11" ht="22.5">
      <c r="A69" s="162" t="s">
        <v>222</v>
      </c>
      <c r="B69" s="163" t="s">
        <v>221</v>
      </c>
      <c r="C69" s="164" t="s">
        <v>24</v>
      </c>
      <c r="D69" s="164" t="s">
        <v>10</v>
      </c>
      <c r="E69" s="164" t="s">
        <v>6</v>
      </c>
      <c r="F69" s="164" t="s">
        <v>171</v>
      </c>
      <c r="G69" s="164" t="s">
        <v>14</v>
      </c>
      <c r="H69" s="164" t="s">
        <v>1</v>
      </c>
      <c r="I69" s="165" t="s">
        <v>25</v>
      </c>
      <c r="J69" s="166">
        <v>63965000</v>
      </c>
      <c r="K69" s="166"/>
    </row>
    <row r="70" spans="1:11" ht="33.75">
      <c r="A70" s="162" t="s">
        <v>223</v>
      </c>
      <c r="B70" s="163" t="s">
        <v>221</v>
      </c>
      <c r="C70" s="164" t="s">
        <v>24</v>
      </c>
      <c r="D70" s="164" t="s">
        <v>54</v>
      </c>
      <c r="E70" s="164" t="s">
        <v>14</v>
      </c>
      <c r="F70" s="164" t="s">
        <v>2</v>
      </c>
      <c r="G70" s="164" t="s">
        <v>14</v>
      </c>
      <c r="H70" s="164" t="s">
        <v>1</v>
      </c>
      <c r="I70" s="165" t="s">
        <v>170</v>
      </c>
      <c r="J70" s="166"/>
      <c r="K70" s="166"/>
    </row>
    <row r="71" spans="1:11" ht="12.75" customHeight="1">
      <c r="A71" s="167"/>
      <c r="B71" s="247" t="s">
        <v>175</v>
      </c>
      <c r="C71" s="248"/>
      <c r="D71" s="248"/>
      <c r="E71" s="248"/>
      <c r="F71" s="248"/>
      <c r="G71" s="248"/>
      <c r="H71" s="248"/>
      <c r="I71" s="249"/>
      <c r="J71" s="168">
        <v>263923796.87</v>
      </c>
      <c r="K71" s="168">
        <v>0</v>
      </c>
    </row>
  </sheetData>
  <sheetProtection/>
  <mergeCells count="11">
    <mergeCell ref="C5:G5"/>
    <mergeCell ref="H5:H6"/>
    <mergeCell ref="I5:I6"/>
    <mergeCell ref="B71:I71"/>
    <mergeCell ref="A1:K1"/>
    <mergeCell ref="A2:K2"/>
    <mergeCell ref="A4:A6"/>
    <mergeCell ref="B4:I4"/>
    <mergeCell ref="J4:J6"/>
    <mergeCell ref="K4:K6"/>
    <mergeCell ref="B5:B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AnnaAlek</dc:creator>
  <cp:keywords/>
  <dc:description/>
  <cp:lastModifiedBy>Admin</cp:lastModifiedBy>
  <cp:lastPrinted>2016-06-15T06:34:42Z</cp:lastPrinted>
  <dcterms:created xsi:type="dcterms:W3CDTF">2004-11-29T04:51:36Z</dcterms:created>
  <dcterms:modified xsi:type="dcterms:W3CDTF">2016-06-16T04:21:58Z</dcterms:modified>
  <cp:category/>
  <cp:version/>
  <cp:contentType/>
  <cp:contentStatus/>
</cp:coreProperties>
</file>