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Прил.4!$A$9:$L$489</definedName>
    <definedName name="_xlnm.Print_Area" localSheetId="0">Прил.4!$A$1:$L$489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5" i="7"/>
  <c r="K355"/>
  <c r="K307"/>
  <c r="K308"/>
  <c r="K114"/>
  <c r="K115"/>
  <c r="J115"/>
  <c r="J114" s="1"/>
  <c r="K29"/>
  <c r="L26"/>
  <c r="L27"/>
  <c r="L22"/>
  <c r="L23"/>
  <c r="K422"/>
  <c r="K417" s="1"/>
  <c r="K209"/>
  <c r="L472"/>
  <c r="K471"/>
  <c r="L471" s="1"/>
  <c r="L416"/>
  <c r="L337"/>
  <c r="L312"/>
  <c r="L300"/>
  <c r="K299"/>
  <c r="L282"/>
  <c r="K281"/>
  <c r="L262"/>
  <c r="K261"/>
  <c r="L252"/>
  <c r="L250"/>
  <c r="K240"/>
  <c r="J240"/>
  <c r="I240"/>
  <c r="L239"/>
  <c r="K238"/>
  <c r="J238"/>
  <c r="I238"/>
  <c r="K280" l="1"/>
  <c r="L238"/>
  <c r="L215"/>
  <c r="K214"/>
  <c r="L169"/>
  <c r="K168"/>
  <c r="K34"/>
  <c r="L33"/>
  <c r="K14"/>
  <c r="K16"/>
  <c r="J471" l="1"/>
  <c r="J415"/>
  <c r="L415" s="1"/>
  <c r="J336"/>
  <c r="L336" s="1"/>
  <c r="J311"/>
  <c r="L311" s="1"/>
  <c r="J299"/>
  <c r="L299" s="1"/>
  <c r="J281" l="1"/>
  <c r="J280" l="1"/>
  <c r="L280" s="1"/>
  <c r="L281"/>
  <c r="J261"/>
  <c r="L261" s="1"/>
  <c r="J251"/>
  <c r="L251" s="1"/>
  <c r="J249"/>
  <c r="L249" s="1"/>
  <c r="J214"/>
  <c r="L214" s="1"/>
  <c r="J212"/>
  <c r="J168"/>
  <c r="L168" s="1"/>
  <c r="J154"/>
  <c r="K132"/>
  <c r="K131" s="1"/>
  <c r="J132"/>
  <c r="J131" s="1"/>
  <c r="J119"/>
  <c r="J73"/>
  <c r="J61"/>
  <c r="J57"/>
  <c r="J52"/>
  <c r="J38"/>
  <c r="J32"/>
  <c r="L32" s="1"/>
  <c r="J26"/>
  <c r="J22"/>
  <c r="J14"/>
  <c r="L224" l="1"/>
  <c r="K150"/>
  <c r="K92"/>
  <c r="K91" s="1"/>
  <c r="K447"/>
  <c r="L390"/>
  <c r="K389"/>
  <c r="K388" s="1"/>
  <c r="L366"/>
  <c r="K363"/>
  <c r="J363"/>
  <c r="L257"/>
  <c r="K255"/>
  <c r="L218"/>
  <c r="K217"/>
  <c r="L217" s="1"/>
  <c r="K212"/>
  <c r="L196"/>
  <c r="L190"/>
  <c r="K189"/>
  <c r="L189" s="1"/>
  <c r="L170"/>
  <c r="L171"/>
  <c r="L161"/>
  <c r="L155"/>
  <c r="K154"/>
  <c r="L154" s="1"/>
  <c r="L132"/>
  <c r="L134"/>
  <c r="L133"/>
  <c r="K188" l="1"/>
  <c r="L188" s="1"/>
  <c r="L131"/>
  <c r="K216"/>
  <c r="L216" s="1"/>
  <c r="J389"/>
  <c r="L389" s="1"/>
  <c r="J360"/>
  <c r="J255"/>
  <c r="L255" s="1"/>
  <c r="J388" l="1"/>
  <c r="L388" s="1"/>
  <c r="K402"/>
  <c r="K480"/>
  <c r="L456"/>
  <c r="K455"/>
  <c r="K454" s="1"/>
  <c r="K407"/>
  <c r="L406"/>
  <c r="K405"/>
  <c r="L374"/>
  <c r="K373"/>
  <c r="L372" l="1"/>
  <c r="K371"/>
  <c r="L318" l="1"/>
  <c r="K317"/>
  <c r="L316"/>
  <c r="K315"/>
  <c r="K267"/>
  <c r="L246" l="1"/>
  <c r="K112"/>
  <c r="K110"/>
  <c r="K80"/>
  <c r="K49"/>
  <c r="I461"/>
  <c r="I394"/>
  <c r="J402"/>
  <c r="I402"/>
  <c r="I357"/>
  <c r="I360"/>
  <c r="I363"/>
  <c r="I222"/>
  <c r="I219"/>
  <c r="I140"/>
  <c r="I136" s="1"/>
  <c r="I102"/>
  <c r="I101" s="1"/>
  <c r="I100" s="1"/>
  <c r="I99" s="1"/>
  <c r="I475"/>
  <c r="I473"/>
  <c r="I459"/>
  <c r="I455"/>
  <c r="I454" s="1"/>
  <c r="I453" s="1"/>
  <c r="J455"/>
  <c r="L455" s="1"/>
  <c r="I438"/>
  <c r="I433"/>
  <c r="I436"/>
  <c r="I435" s="1"/>
  <c r="I405"/>
  <c r="I383"/>
  <c r="I380" s="1"/>
  <c r="J369"/>
  <c r="I367"/>
  <c r="I353"/>
  <c r="I352" s="1"/>
  <c r="I351" s="1"/>
  <c r="I348"/>
  <c r="I347" s="1"/>
  <c r="I343"/>
  <c r="I342" s="1"/>
  <c r="I334"/>
  <c r="I333" s="1"/>
  <c r="I332" s="1"/>
  <c r="I331" s="1"/>
  <c r="I324"/>
  <c r="I322"/>
  <c r="I319"/>
  <c r="I315"/>
  <c r="I313"/>
  <c r="I304"/>
  <c r="I302"/>
  <c r="I297"/>
  <c r="I290"/>
  <c r="I289" s="1"/>
  <c r="I288" s="1"/>
  <c r="I287" s="1"/>
  <c r="I277"/>
  <c r="J277"/>
  <c r="I271"/>
  <c r="I267"/>
  <c r="I232"/>
  <c r="I236"/>
  <c r="I234"/>
  <c r="I197"/>
  <c r="I195"/>
  <c r="I194" s="1"/>
  <c r="K180"/>
  <c r="I178"/>
  <c r="I177" s="1"/>
  <c r="I75"/>
  <c r="I54"/>
  <c r="I231" l="1"/>
  <c r="I301"/>
  <c r="J454"/>
  <c r="I176"/>
  <c r="I356"/>
  <c r="I458"/>
  <c r="I457" s="1"/>
  <c r="K479"/>
  <c r="K459"/>
  <c r="J459"/>
  <c r="J407"/>
  <c r="J405"/>
  <c r="L405" s="1"/>
  <c r="I386"/>
  <c r="I385" s="1"/>
  <c r="I376"/>
  <c r="I378"/>
  <c r="I375" l="1"/>
  <c r="I373"/>
  <c r="I371"/>
  <c r="J373"/>
  <c r="L373" s="1"/>
  <c r="J371"/>
  <c r="L371" s="1"/>
  <c r="L365"/>
  <c r="L364"/>
  <c r="L362"/>
  <c r="L361"/>
  <c r="K360"/>
  <c r="L359"/>
  <c r="K357"/>
  <c r="J357"/>
  <c r="I340"/>
  <c r="I339" s="1"/>
  <c r="I338" s="1"/>
  <c r="I317"/>
  <c r="J317"/>
  <c r="L317" s="1"/>
  <c r="J315"/>
  <c r="L315" s="1"/>
  <c r="K273"/>
  <c r="J273"/>
  <c r="I273"/>
  <c r="J267"/>
  <c r="J247"/>
  <c r="J245"/>
  <c r="K243"/>
  <c r="J243"/>
  <c r="I243"/>
  <c r="L245" l="1"/>
  <c r="I355"/>
  <c r="I350" s="1"/>
  <c r="L360"/>
  <c r="L357"/>
  <c r="L363"/>
  <c r="J232"/>
  <c r="K232"/>
  <c r="K231" s="1"/>
  <c r="L233"/>
  <c r="L228"/>
  <c r="L227" s="1"/>
  <c r="K228"/>
  <c r="K227" s="1"/>
  <c r="I228"/>
  <c r="I227" s="1"/>
  <c r="J228"/>
  <c r="J227" s="1"/>
  <c r="I210"/>
  <c r="I209" s="1"/>
  <c r="L195"/>
  <c r="L194" s="1"/>
  <c r="K195"/>
  <c r="K194" s="1"/>
  <c r="J195"/>
  <c r="J194" s="1"/>
  <c r="L166"/>
  <c r="K166"/>
  <c r="J166"/>
  <c r="L160"/>
  <c r="K160"/>
  <c r="J160"/>
  <c r="I160"/>
  <c r="I157" s="1"/>
  <c r="I156" s="1"/>
  <c r="J162"/>
  <c r="K162"/>
  <c r="I208" l="1"/>
  <c r="L232"/>
  <c r="L162"/>
  <c r="J49" l="1"/>
  <c r="J48" s="1"/>
  <c r="J47" s="1"/>
  <c r="J20"/>
  <c r="K69" l="1"/>
  <c r="I296"/>
  <c r="L286"/>
  <c r="L235"/>
  <c r="K234"/>
  <c r="J234"/>
  <c r="J231" s="1"/>
  <c r="K36"/>
  <c r="L234" l="1"/>
  <c r="L397"/>
  <c r="L370"/>
  <c r="K369"/>
  <c r="J80"/>
  <c r="J75" l="1"/>
  <c r="J97"/>
  <c r="K483"/>
  <c r="I483"/>
  <c r="J483"/>
  <c r="L369" l="1"/>
  <c r="J319"/>
  <c r="I44"/>
  <c r="J69"/>
  <c r="L314"/>
  <c r="L272"/>
  <c r="L113"/>
  <c r="L63"/>
  <c r="L64"/>
  <c r="L65"/>
  <c r="L66"/>
  <c r="K108"/>
  <c r="K107" s="1"/>
  <c r="L125"/>
  <c r="L126"/>
  <c r="L92"/>
  <c r="L93"/>
  <c r="L91"/>
  <c r="J55" l="1"/>
  <c r="J36"/>
  <c r="L72"/>
  <c r="L181"/>
  <c r="L179"/>
  <c r="L51"/>
  <c r="K482"/>
  <c r="J482"/>
  <c r="I482"/>
  <c r="L484"/>
  <c r="K24"/>
  <c r="J24"/>
  <c r="J19" s="1"/>
  <c r="J480"/>
  <c r="J479" s="1"/>
  <c r="L481"/>
  <c r="L443"/>
  <c r="L482" l="1"/>
  <c r="K478"/>
  <c r="K477" s="1"/>
  <c r="L434"/>
  <c r="L437"/>
  <c r="L260"/>
  <c r="K259"/>
  <c r="L98"/>
  <c r="K97"/>
  <c r="L480"/>
  <c r="J259"/>
  <c r="J258" s="1"/>
  <c r="J223"/>
  <c r="J82"/>
  <c r="J79" s="1"/>
  <c r="J95"/>
  <c r="J94" s="1"/>
  <c r="L97" l="1"/>
  <c r="L259"/>
  <c r="K258"/>
  <c r="L258" s="1"/>
  <c r="I469"/>
  <c r="I467"/>
  <c r="L118"/>
  <c r="I295"/>
  <c r="I294" s="1"/>
  <c r="I480"/>
  <c r="I479" s="1"/>
  <c r="I451"/>
  <c r="I450" s="1"/>
  <c r="I449" s="1"/>
  <c r="I430"/>
  <c r="I427"/>
  <c r="I424"/>
  <c r="I420"/>
  <c r="I419" s="1"/>
  <c r="I418" s="1"/>
  <c r="I413"/>
  <c r="I411"/>
  <c r="I409"/>
  <c r="I399"/>
  <c r="I326"/>
  <c r="I321"/>
  <c r="I309"/>
  <c r="I308" s="1"/>
  <c r="I328"/>
  <c r="I285"/>
  <c r="I284" s="1"/>
  <c r="I283" s="1"/>
  <c r="I275"/>
  <c r="I253"/>
  <c r="I242" s="1"/>
  <c r="I112"/>
  <c r="I110"/>
  <c r="L25"/>
  <c r="I123"/>
  <c r="I116"/>
  <c r="I115" s="1"/>
  <c r="I88"/>
  <c r="I87" s="1"/>
  <c r="I69"/>
  <c r="I68" s="1"/>
  <c r="I67" l="1"/>
  <c r="I230"/>
  <c r="I393"/>
  <c r="I392" s="1"/>
  <c r="I391" s="1"/>
  <c r="I122"/>
  <c r="I121" s="1"/>
  <c r="I114" s="1"/>
  <c r="I264"/>
  <c r="I263" s="1"/>
  <c r="I307"/>
  <c r="I306" s="1"/>
  <c r="I293" s="1"/>
  <c r="I107"/>
  <c r="I106" s="1"/>
  <c r="I135"/>
  <c r="I477"/>
  <c r="I423"/>
  <c r="I466"/>
  <c r="I465" s="1"/>
  <c r="I464" s="1"/>
  <c r="I46"/>
  <c r="L60"/>
  <c r="K59"/>
  <c r="J59"/>
  <c r="J54" s="1"/>
  <c r="L56"/>
  <c r="K55"/>
  <c r="L50"/>
  <c r="K48"/>
  <c r="K47" s="1"/>
  <c r="K54" l="1"/>
  <c r="I207"/>
  <c r="I422"/>
  <c r="I417" s="1"/>
  <c r="J46"/>
  <c r="I105"/>
  <c r="I9"/>
  <c r="L59"/>
  <c r="L55"/>
  <c r="L49"/>
  <c r="L96"/>
  <c r="K95"/>
  <c r="K94" s="1"/>
  <c r="K20"/>
  <c r="K19" s="1"/>
  <c r="L21"/>
  <c r="J18"/>
  <c r="J30"/>
  <c r="K30"/>
  <c r="L31"/>
  <c r="L36"/>
  <c r="J29" l="1"/>
  <c r="J28" s="1"/>
  <c r="I485"/>
  <c r="K18"/>
  <c r="L48"/>
  <c r="L30"/>
  <c r="L20"/>
  <c r="L95"/>
  <c r="L94"/>
  <c r="L54"/>
  <c r="K46"/>
  <c r="L46" s="1"/>
  <c r="L47"/>
  <c r="L24"/>
  <c r="L19" l="1"/>
  <c r="L18"/>
  <c r="K28"/>
  <c r="L28" s="1"/>
  <c r="L29"/>
  <c r="K445" l="1"/>
  <c r="K444" s="1"/>
  <c r="K302"/>
  <c r="K210"/>
  <c r="K102"/>
  <c r="K88"/>
  <c r="K87" s="1"/>
  <c r="K225"/>
  <c r="K469"/>
  <c r="K467"/>
  <c r="K461"/>
  <c r="K436"/>
  <c r="K427"/>
  <c r="L432"/>
  <c r="L429"/>
  <c r="L425"/>
  <c r="K430"/>
  <c r="K424"/>
  <c r="K420"/>
  <c r="K419" s="1"/>
  <c r="K418" s="1"/>
  <c r="K413"/>
  <c r="K411"/>
  <c r="K409"/>
  <c r="K399"/>
  <c r="L398"/>
  <c r="L396"/>
  <c r="L395"/>
  <c r="K394"/>
  <c r="K383"/>
  <c r="K381"/>
  <c r="K378"/>
  <c r="K353"/>
  <c r="K348"/>
  <c r="K345"/>
  <c r="L344"/>
  <c r="K343"/>
  <c r="L341"/>
  <c r="K340"/>
  <c r="K339" s="1"/>
  <c r="K334"/>
  <c r="K333" s="1"/>
  <c r="K328"/>
  <c r="K326"/>
  <c r="K324"/>
  <c r="L325"/>
  <c r="L323"/>
  <c r="K322"/>
  <c r="L305"/>
  <c r="K304"/>
  <c r="L303"/>
  <c r="K297"/>
  <c r="K296" s="1"/>
  <c r="K285"/>
  <c r="K284" s="1"/>
  <c r="L211"/>
  <c r="K182"/>
  <c r="K174"/>
  <c r="K164"/>
  <c r="L163"/>
  <c r="K158"/>
  <c r="L153"/>
  <c r="K152"/>
  <c r="K148"/>
  <c r="L142"/>
  <c r="L139"/>
  <c r="K138"/>
  <c r="K127"/>
  <c r="K123"/>
  <c r="L81"/>
  <c r="K82"/>
  <c r="K79" s="1"/>
  <c r="L78"/>
  <c r="K77"/>
  <c r="L77" s="1"/>
  <c r="K75"/>
  <c r="L76"/>
  <c r="K116"/>
  <c r="J116"/>
  <c r="K393" l="1"/>
  <c r="K392" s="1"/>
  <c r="K391" s="1"/>
  <c r="K157"/>
  <c r="K342"/>
  <c r="K332"/>
  <c r="K331" s="1"/>
  <c r="K435"/>
  <c r="L116"/>
  <c r="K321"/>
  <c r="K137"/>
  <c r="K301"/>
  <c r="K295" s="1"/>
  <c r="K380"/>
  <c r="L111"/>
  <c r="J475"/>
  <c r="J473"/>
  <c r="J469"/>
  <c r="J467"/>
  <c r="J461"/>
  <c r="J445"/>
  <c r="J444" s="1"/>
  <c r="J442"/>
  <c r="J441" s="1"/>
  <c r="J438"/>
  <c r="J436"/>
  <c r="L436" s="1"/>
  <c r="J433"/>
  <c r="J430"/>
  <c r="L430" s="1"/>
  <c r="J427"/>
  <c r="L427" s="1"/>
  <c r="J424"/>
  <c r="J420"/>
  <c r="J419" s="1"/>
  <c r="J418" s="1"/>
  <c r="L418" s="1"/>
  <c r="J413"/>
  <c r="J411"/>
  <c r="L400"/>
  <c r="J394"/>
  <c r="J386"/>
  <c r="J385" s="1"/>
  <c r="J383"/>
  <c r="J381"/>
  <c r="J378"/>
  <c r="J376"/>
  <c r="J367"/>
  <c r="J355" s="1"/>
  <c r="J353"/>
  <c r="J352" s="1"/>
  <c r="J351" s="1"/>
  <c r="J348"/>
  <c r="J347" s="1"/>
  <c r="J345"/>
  <c r="J343"/>
  <c r="J340"/>
  <c r="J339" s="1"/>
  <c r="J334"/>
  <c r="J333" s="1"/>
  <c r="J332" s="1"/>
  <c r="J328"/>
  <c r="J326"/>
  <c r="L326" s="1"/>
  <c r="J324"/>
  <c r="J322"/>
  <c r="J313"/>
  <c r="J309"/>
  <c r="J304"/>
  <c r="J302"/>
  <c r="J290"/>
  <c r="J289" s="1"/>
  <c r="J288" s="1"/>
  <c r="J287" s="1"/>
  <c r="J285"/>
  <c r="J284" s="1"/>
  <c r="J275"/>
  <c r="J271"/>
  <c r="J269"/>
  <c r="J265"/>
  <c r="J253"/>
  <c r="J242" s="1"/>
  <c r="J230" s="1"/>
  <c r="J225"/>
  <c r="J222" s="1"/>
  <c r="J220"/>
  <c r="J219" s="1"/>
  <c r="J210"/>
  <c r="J209" s="1"/>
  <c r="J205"/>
  <c r="J204" s="1"/>
  <c r="J203" s="1"/>
  <c r="L202"/>
  <c r="J192"/>
  <c r="J191" s="1"/>
  <c r="J186"/>
  <c r="J184"/>
  <c r="J182"/>
  <c r="J180"/>
  <c r="J178"/>
  <c r="J174"/>
  <c r="J173" s="1"/>
  <c r="J172" s="1"/>
  <c r="J164"/>
  <c r="J158"/>
  <c r="J152"/>
  <c r="J151" s="1"/>
  <c r="J150" s="1"/>
  <c r="J148"/>
  <c r="J147" s="1"/>
  <c r="J146" s="1"/>
  <c r="J145" s="1"/>
  <c r="J141"/>
  <c r="J140" s="1"/>
  <c r="J138"/>
  <c r="J137" s="1"/>
  <c r="J129"/>
  <c r="J127"/>
  <c r="J123"/>
  <c r="J112"/>
  <c r="J110"/>
  <c r="J88"/>
  <c r="J87" s="1"/>
  <c r="J85"/>
  <c r="J68" s="1"/>
  <c r="J157" l="1"/>
  <c r="J156" s="1"/>
  <c r="J308"/>
  <c r="J466"/>
  <c r="J465" s="1"/>
  <c r="J464" s="1"/>
  <c r="J208"/>
  <c r="L209"/>
  <c r="J331"/>
  <c r="J122"/>
  <c r="J121" s="1"/>
  <c r="J451"/>
  <c r="J450" s="1"/>
  <c r="L452"/>
  <c r="J108"/>
  <c r="J107" s="1"/>
  <c r="L109"/>
  <c r="J423"/>
  <c r="J177"/>
  <c r="J198"/>
  <c r="J197" s="1"/>
  <c r="J201"/>
  <c r="L201" s="1"/>
  <c r="J297"/>
  <c r="L298"/>
  <c r="J409"/>
  <c r="L409" s="1"/>
  <c r="L410"/>
  <c r="L138"/>
  <c r="J435"/>
  <c r="L435" s="1"/>
  <c r="J136"/>
  <c r="J321"/>
  <c r="J342"/>
  <c r="J338" s="1"/>
  <c r="J375"/>
  <c r="J380"/>
  <c r="J264"/>
  <c r="J263" s="1"/>
  <c r="J301"/>
  <c r="J458"/>
  <c r="J283"/>
  <c r="J399"/>
  <c r="J393" s="1"/>
  <c r="J102"/>
  <c r="J350" l="1"/>
  <c r="J307"/>
  <c r="J306" s="1"/>
  <c r="J457"/>
  <c r="J453"/>
  <c r="J449" s="1"/>
  <c r="J296"/>
  <c r="L296" s="1"/>
  <c r="J106"/>
  <c r="J105" s="1"/>
  <c r="J422"/>
  <c r="J478"/>
  <c r="J477" s="1"/>
  <c r="J67"/>
  <c r="J101"/>
  <c r="J100" s="1"/>
  <c r="J99" s="1"/>
  <c r="L102"/>
  <c r="J200"/>
  <c r="J176" s="1"/>
  <c r="L342"/>
  <c r="J207"/>
  <c r="J392"/>
  <c r="J391" s="1"/>
  <c r="L402"/>
  <c r="J295" l="1"/>
  <c r="J294" s="1"/>
  <c r="J293" s="1"/>
  <c r="J417"/>
  <c r="L200"/>
  <c r="J135"/>
  <c r="L386"/>
  <c r="K386"/>
  <c r="K385" s="1"/>
  <c r="L470" l="1"/>
  <c r="L474"/>
  <c r="L476"/>
  <c r="K475"/>
  <c r="K473"/>
  <c r="L426"/>
  <c r="L419"/>
  <c r="K466" l="1"/>
  <c r="L475"/>
  <c r="L473"/>
  <c r="K269"/>
  <c r="L270"/>
  <c r="L269" l="1"/>
  <c r="L112" l="1"/>
  <c r="K465"/>
  <c r="L466"/>
  <c r="L468"/>
  <c r="L469"/>
  <c r="L461"/>
  <c r="K458"/>
  <c r="K442"/>
  <c r="K441" l="1"/>
  <c r="L441" s="1"/>
  <c r="L442"/>
  <c r="K464"/>
  <c r="L465"/>
  <c r="L458"/>
  <c r="K457"/>
  <c r="L459"/>
  <c r="K439" l="1"/>
  <c r="K433"/>
  <c r="K423" s="1"/>
  <c r="L431"/>
  <c r="L421"/>
  <c r="L424"/>
  <c r="L428"/>
  <c r="L411"/>
  <c r="L392"/>
  <c r="L393"/>
  <c r="L394"/>
  <c r="L403"/>
  <c r="K376"/>
  <c r="K375" s="1"/>
  <c r="K367"/>
  <c r="K350" s="1"/>
  <c r="K352"/>
  <c r="K347"/>
  <c r="K338" s="1"/>
  <c r="L332"/>
  <c r="L333"/>
  <c r="L335"/>
  <c r="L339"/>
  <c r="L324"/>
  <c r="L320"/>
  <c r="K319"/>
  <c r="L297"/>
  <c r="L301"/>
  <c r="L304"/>
  <c r="L310"/>
  <c r="K294"/>
  <c r="K309"/>
  <c r="L291"/>
  <c r="K290"/>
  <c r="K271"/>
  <c r="K223"/>
  <c r="K205"/>
  <c r="K220"/>
  <c r="K191"/>
  <c r="L185"/>
  <c r="K184"/>
  <c r="L184" s="1"/>
  <c r="L180"/>
  <c r="L182"/>
  <c r="K173"/>
  <c r="K172" s="1"/>
  <c r="K178"/>
  <c r="L164"/>
  <c r="K147"/>
  <c r="L144"/>
  <c r="K143"/>
  <c r="L143" s="1"/>
  <c r="L137"/>
  <c r="L130"/>
  <c r="K129"/>
  <c r="K122" s="1"/>
  <c r="L123"/>
  <c r="L110"/>
  <c r="L104"/>
  <c r="K101"/>
  <c r="L87"/>
  <c r="L82"/>
  <c r="L84"/>
  <c r="L79"/>
  <c r="L70"/>
  <c r="L71"/>
  <c r="L75"/>
  <c r="L45"/>
  <c r="K44"/>
  <c r="K222" l="1"/>
  <c r="L223"/>
  <c r="L375"/>
  <c r="L356"/>
  <c r="L355"/>
  <c r="L151"/>
  <c r="K219"/>
  <c r="K265"/>
  <c r="L271"/>
  <c r="K43"/>
  <c r="K100"/>
  <c r="L101"/>
  <c r="K146"/>
  <c r="L147"/>
  <c r="K204"/>
  <c r="K203" s="1"/>
  <c r="K289"/>
  <c r="K288" s="1"/>
  <c r="L290"/>
  <c r="L309"/>
  <c r="K313"/>
  <c r="L313" s="1"/>
  <c r="L319"/>
  <c r="L178"/>
  <c r="L129"/>
  <c r="L122"/>
  <c r="K156"/>
  <c r="L157"/>
  <c r="L187"/>
  <c r="K186"/>
  <c r="L186" s="1"/>
  <c r="K277"/>
  <c r="L278"/>
  <c r="K453"/>
  <c r="L453" s="1"/>
  <c r="L454"/>
  <c r="K85"/>
  <c r="K68" s="1"/>
  <c r="L478"/>
  <c r="L477"/>
  <c r="L433"/>
  <c r="K351"/>
  <c r="K141"/>
  <c r="L141" s="1"/>
  <c r="L37"/>
  <c r="K12"/>
  <c r="K11" s="1"/>
  <c r="K10" s="1"/>
  <c r="L13"/>
  <c r="L307" l="1"/>
  <c r="K208"/>
  <c r="L208" s="1"/>
  <c r="L350"/>
  <c r="L231"/>
  <c r="L289"/>
  <c r="K287"/>
  <c r="L287" s="1"/>
  <c r="L288"/>
  <c r="K145"/>
  <c r="L145" s="1"/>
  <c r="L146"/>
  <c r="K106"/>
  <c r="K99"/>
  <c r="L99" s="1"/>
  <c r="L100"/>
  <c r="K42"/>
  <c r="K177"/>
  <c r="K121"/>
  <c r="K140"/>
  <c r="L140" s="1"/>
  <c r="L277"/>
  <c r="K451"/>
  <c r="L422"/>
  <c r="K253"/>
  <c r="K242" s="1"/>
  <c r="K230" s="1"/>
  <c r="K283"/>
  <c r="L467"/>
  <c r="L460"/>
  <c r="L457"/>
  <c r="L423"/>
  <c r="L420"/>
  <c r="L414"/>
  <c r="L401"/>
  <c r="L399"/>
  <c r="L391"/>
  <c r="L378"/>
  <c r="L334"/>
  <c r="L331"/>
  <c r="L302"/>
  <c r="L183"/>
  <c r="L117"/>
  <c r="L103"/>
  <c r="L90"/>
  <c r="L83"/>
  <c r="J44"/>
  <c r="J43" s="1"/>
  <c r="J12"/>
  <c r="J11" s="1"/>
  <c r="J10" s="1"/>
  <c r="L230" l="1"/>
  <c r="L242"/>
  <c r="K176"/>
  <c r="L176" s="1"/>
  <c r="L121"/>
  <c r="K105"/>
  <c r="L105" s="1"/>
  <c r="L12"/>
  <c r="K306"/>
  <c r="L306" s="1"/>
  <c r="L177"/>
  <c r="L44"/>
  <c r="K67"/>
  <c r="K9" s="1"/>
  <c r="K450"/>
  <c r="L450" s="1"/>
  <c r="L451"/>
  <c r="K136"/>
  <c r="K275"/>
  <c r="L338"/>
  <c r="L210"/>
  <c r="L80"/>
  <c r="L295"/>
  <c r="L128"/>
  <c r="L266"/>
  <c r="L445"/>
  <c r="L446"/>
  <c r="L152"/>
  <c r="L158"/>
  <c r="L308"/>
  <c r="L340"/>
  <c r="L343"/>
  <c r="L322"/>
  <c r="L346"/>
  <c r="L413"/>
  <c r="L148"/>
  <c r="L156"/>
  <c r="L159"/>
  <c r="L345"/>
  <c r="L367"/>
  <c r="L368"/>
  <c r="L69"/>
  <c r="K449" l="1"/>
  <c r="L417" s="1"/>
  <c r="K293"/>
  <c r="L10"/>
  <c r="L11"/>
  <c r="J42"/>
  <c r="L42" s="1"/>
  <c r="L43"/>
  <c r="L135"/>
  <c r="L136"/>
  <c r="K264"/>
  <c r="K263" s="1"/>
  <c r="L294"/>
  <c r="L115"/>
  <c r="L108"/>
  <c r="L107"/>
  <c r="L106"/>
  <c r="L127"/>
  <c r="L68"/>
  <c r="L412"/>
  <c r="L265"/>
  <c r="L165"/>
  <c r="L464"/>
  <c r="L329"/>
  <c r="L88"/>
  <c r="L89"/>
  <c r="L479"/>
  <c r="L284"/>
  <c r="L285"/>
  <c r="L222"/>
  <c r="L293" l="1"/>
  <c r="K207"/>
  <c r="K485" s="1"/>
  <c r="L449"/>
  <c r="J9"/>
  <c r="J485" s="1"/>
  <c r="L264"/>
  <c r="L150"/>
  <c r="L114"/>
  <c r="L404"/>
  <c r="L328"/>
  <c r="L462"/>
  <c r="L463"/>
  <c r="L149"/>
  <c r="L124"/>
  <c r="L379"/>
  <c r="L263" l="1"/>
  <c r="L207"/>
  <c r="L226"/>
  <c r="L225"/>
  <c r="L67"/>
  <c r="L9"/>
  <c r="L327"/>
  <c r="L321"/>
  <c r="L485" l="1"/>
  <c r="L483"/>
  <c r="L283"/>
  <c r="L439" l="1"/>
</calcChain>
</file>

<file path=xl/sharedStrings.xml><?xml version="1.0" encoding="utf-8"?>
<sst xmlns="http://schemas.openxmlformats.org/spreadsheetml/2006/main" count="1205" uniqueCount="567">
  <si>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</si>
  <si>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</si>
  <si>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</si>
  <si>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</si>
  <si>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</si>
  <si>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</si>
  <si>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</si>
  <si>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</si>
  <si>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</si>
  <si>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</si>
  <si>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</si>
  <si>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</si>
  <si>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</si>
  <si>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</si>
  <si>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</si>
  <si>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</si>
  <si>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</si>
  <si>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</si>
  <si>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</si>
  <si>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</si>
  <si>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</si>
  <si>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</si>
  <si>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</si>
  <si>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</si>
  <si>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</si>
  <si>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</si>
  <si>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</si>
  <si>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</si>
  <si>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</si>
  <si>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</si>
  <si>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</si>
  <si>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</si>
  <si>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</si>
  <si>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</si>
  <si>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</si>
  <si>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</si>
  <si>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</si>
  <si>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</si>
  <si>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</si>
  <si>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</si>
  <si>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</si>
  <si>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</si>
  <si>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</si>
  <si>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</si>
  <si>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</si>
  <si>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</si>
  <si>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</si>
  <si>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</si>
  <si>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ИТОГО</t>
  </si>
  <si>
    <t xml:space="preserve">Махнёвского муниципального образования 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</si>
  <si>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</si>
  <si>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</si>
  <si>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</si>
  <si>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</si>
  <si>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</si>
  <si>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</si>
  <si>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</si>
  <si>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</si>
  <si>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</si>
  <si>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</si>
  <si>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</si>
  <si>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</si>
  <si>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</si>
  <si>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</si>
  <si>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</si>
  <si>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</si>
  <si>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</si>
  <si>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</si>
  <si>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</si>
  <si>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</si>
  <si>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</si>
  <si>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</si>
  <si>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</si>
  <si>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</si>
  <si>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</si>
  <si>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</si>
  <si>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</si>
  <si>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</si>
  <si>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</si>
  <si>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</si>
  <si>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</si>
  <si>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</si>
  <si>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</si>
  <si>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</si>
  <si>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</si>
  <si>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</si>
  <si>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</si>
  <si>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</si>
  <si>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</si>
  <si>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</si>
  <si>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</si>
  <si>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</si>
  <si>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</si>
  <si>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</si>
  <si>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</si>
  <si>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</si>
  <si>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</si>
  <si>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</si>
  <si>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</si>
  <si>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</si>
  <si>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</si>
  <si>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</si>
  <si>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</si>
  <si>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</si>
  <si>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</si>
  <si>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</si>
  <si>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</si>
  <si>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</si>
  <si>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</si>
  <si>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</si>
  <si>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</si>
  <si>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</si>
  <si>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</si>
  <si>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</si>
  <si>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</si>
  <si>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</si>
  <si>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</si>
  <si>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</si>
  <si>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</si>
  <si>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</si>
  <si>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</si>
  <si>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</si>
  <si>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</si>
  <si>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</si>
  <si>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</si>
  <si>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</si>
  <si>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</si>
  <si>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</si>
  <si>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</si>
  <si>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</si>
  <si>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</si>
  <si>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</si>
  <si>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</si>
  <si>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</si>
  <si>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</si>
  <si>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</si>
  <si>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</si>
  <si>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</si>
  <si>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</si>
  <si>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</si>
  <si>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</si>
  <si>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</si>
  <si>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</si>
  <si>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</si>
  <si>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</si>
  <si>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</si>
  <si>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</si>
  <si>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</si>
  <si>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</si>
  <si>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</si>
  <si>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</si>
  <si>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</si>
  <si>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</si>
  <si>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</si>
  <si>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</si>
  <si>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</si>
  <si>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</si>
  <si>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</si>
  <si>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</si>
  <si>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</si>
  <si>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</si>
  <si>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</si>
  <si>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</si>
  <si>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</si>
  <si>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</si>
  <si>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</si>
  <si>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</si>
  <si>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</si>
  <si>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</si>
  <si>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</si>
  <si>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</si>
  <si>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</si>
  <si>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</si>
  <si>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</si>
  <si>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</si>
  <si>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</si>
  <si>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</si>
  <si>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</si>
  <si>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</si>
  <si>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</si>
  <si>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</si>
  <si>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</si>
  <si>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</si>
  <si>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</si>
  <si>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</si>
  <si>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</si>
  <si>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</si>
  <si>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</si>
  <si>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</si>
  <si>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</si>
  <si>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</si>
  <si>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</si>
  <si>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</si>
  <si>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</si>
  <si>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</si>
  <si>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</si>
  <si>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</si>
  <si>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</si>
  <si>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</si>
  <si>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</si>
  <si>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</si>
  <si>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</si>
  <si>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</si>
  <si>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>2600000000</t>
  </si>
  <si>
    <t>0900620106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</si>
  <si>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</si>
  <si>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</si>
  <si>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</si>
  <si>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</si>
  <si>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</si>
  <si>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</si>
  <si>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</si>
  <si>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</si>
  <si>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</si>
  <si>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</si>
  <si>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</si>
  <si>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</si>
  <si>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</si>
  <si>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</si>
  <si>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</si>
  <si>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</si>
  <si>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</si>
  <si>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</si>
  <si>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</si>
  <si>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</si>
  <si>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</si>
  <si>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</si>
  <si>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</si>
  <si>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</si>
  <si>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</si>
  <si>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</si>
  <si>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</si>
  <si>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</si>
  <si>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</si>
  <si>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</si>
  <si>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</si>
  <si>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</si>
  <si>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</si>
  <si>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</si>
  <si>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</si>
  <si>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</si>
  <si>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</si>
  <si>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</si>
  <si>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</si>
  <si>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</si>
  <si>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</si>
  <si>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</si>
  <si>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</si>
  <si>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</si>
  <si>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</si>
  <si>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</si>
  <si>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</si>
  <si>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</si>
  <si>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1900129000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</si>
  <si>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</si>
  <si>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</si>
  <si>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</si>
  <si>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</si>
  <si>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</si>
  <si>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</si>
  <si>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</si>
  <si>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</si>
  <si>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</si>
  <si>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1300642700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</si>
  <si>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</si>
  <si>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</si>
  <si>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</si>
  <si>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</si>
  <si>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</si>
  <si>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</si>
  <si>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</si>
  <si>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</si>
  <si>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</si>
  <si>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</si>
  <si>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</si>
  <si>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</si>
  <si>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</si>
  <si>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</si>
  <si>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</si>
  <si>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</si>
  <si>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</si>
  <si>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</si>
  <si>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</si>
  <si>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1600100000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</si>
  <si>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</si>
  <si>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</si>
  <si>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</si>
  <si>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</si>
  <si>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</si>
  <si>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</si>
  <si>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</si>
  <si>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</si>
  <si>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1300723770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</si>
  <si>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</si>
  <si>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</si>
  <si>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</si>
  <si>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</si>
  <si>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</si>
  <si>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</si>
  <si>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</si>
  <si>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</si>
  <si>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</si>
  <si>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</si>
  <si>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29001L4970</t>
  </si>
  <si>
    <t xml:space="preserve">% исполнения к году 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</si>
  <si>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</si>
  <si>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</si>
  <si>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</si>
  <si>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 xml:space="preserve"> 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</si>
  <si>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</si>
  <si>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</si>
  <si>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0200620006</t>
  </si>
  <si>
    <t>Ликвидация ветхих и аварийных домов на территории Махнёвского муниципального образования</t>
  </si>
  <si>
    <t>2800122501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</si>
  <si>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</si>
  <si>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Выполнение работ по устранению последствий чрезвычайных ситуаций природного и техногенного характера</t>
  </si>
  <si>
    <t>0500320100</t>
  </si>
  <si>
    <t>На выполнение мероприятий по гражданской обороне</t>
  </si>
  <si>
    <t>0500420100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</si>
  <si>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</si>
  <si>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Муниципальная программа «Повышение эффективности управления муниципальной собственностью Махнёвского муниципального образования на 2019-2025 годы» </t>
  </si>
  <si>
    <t xml:space="preserve"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 </t>
  </si>
  <si>
    <t>Обеспечение содержания объектов муниципальной собственности  (коммунальные услуги и содержание жилья)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</si>
  <si>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</si>
  <si>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</si>
  <si>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Мероприятия в сфере обращения с ТКО</t>
  </si>
  <si>
    <t>1600525210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</si>
  <si>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</si>
  <si>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</si>
  <si>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</si>
  <si>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</si>
  <si>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</si>
  <si>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</si>
  <si>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</si>
  <si>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</si>
  <si>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Организация захоронения бесхозных трупов</t>
  </si>
  <si>
    <t>1900229000</t>
  </si>
  <si>
    <t>Субсидии бюджетным организациям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</si>
  <si>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</si>
  <si>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</si>
  <si>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</si>
  <si>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070Р5S8Г00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</si>
  <si>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</si>
  <si>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</si>
  <si>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3300221502</t>
  </si>
  <si>
    <t xml:space="preserve">Предоставление муниципальных гарантий </t>
  </si>
  <si>
    <t xml:space="preserve">Исполнение муниципальных гарантий </t>
  </si>
  <si>
    <t>843</t>
  </si>
  <si>
    <t xml:space="preserve"> Организация и содержание мест захоронения</t>
  </si>
  <si>
    <t>Председатель представительного органа муниципального образования</t>
  </si>
  <si>
    <t>Приложение № 2</t>
  </si>
  <si>
    <t xml:space="preserve">Уплата налогов, сборов и иных платежей </t>
  </si>
  <si>
    <t>Исполнение судебных актов</t>
  </si>
  <si>
    <t>7001021104</t>
  </si>
  <si>
    <t>830</t>
  </si>
  <si>
    <t>7001520500</t>
  </si>
  <si>
    <t>7001121105</t>
  </si>
  <si>
    <t>Пособия, компенсации и иные социальные выплаты гражданам, кроме публичных нормативных обязательств</t>
  </si>
  <si>
    <t>6</t>
  </si>
  <si>
    <t xml:space="preserve"> Поддержка общественных объединений добровольной пожарной дружины</t>
  </si>
  <si>
    <t>0600222200</t>
  </si>
  <si>
    <t>28</t>
  </si>
  <si>
    <t>16005L3040</t>
  </si>
  <si>
    <t>Глава Махнёвского муниципального образования                                                                   А.С.Корелин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</si>
  <si>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</si>
  <si>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1300523760</t>
  </si>
  <si>
    <t>Обеспечение мероприятий по оборудованию спортивных площадок в общеобразовательных организациях</t>
  </si>
  <si>
    <t>Муниципальная программа "Обеспечение жильем молодых семей на территории Свердловской области на 2018 – 2025 годы"</t>
  </si>
  <si>
    <t>Предоставление мер государственной поддержки в решении жилищной проблемы молодым семьям</t>
  </si>
  <si>
    <t>Субсидии бюджетным учереждениям</t>
  </si>
  <si>
    <t>Техническое обслуживание инженерных сетей, аварийное прикрытие, первичный пуск газа</t>
  </si>
  <si>
    <t>Утвержденные бюджетные назначения с учетом уточнения на 2023 год, тыс. руб.</t>
  </si>
  <si>
    <t>Сумма средств, предусмотренная на 2023 год  решением Думы о бюджете, в тыс. руб.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</si>
  <si>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</si>
  <si>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</si>
  <si>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>244</t>
  </si>
  <si>
    <t>Оплата э/энергии на автомобильном мосту</t>
  </si>
  <si>
    <t>0900420104</t>
  </si>
  <si>
    <t>Обустройство транспортной инфраструктурой земельных участков для ижс многодетным семьям</t>
  </si>
  <si>
    <t>0900620107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</si>
  <si>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</si>
  <si>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>1200123110</t>
  </si>
  <si>
    <t>Обеспечение жилыми помещениями инвалидов и семей имеющих детей инвалидов</t>
  </si>
  <si>
    <t>3500121501</t>
  </si>
  <si>
    <t>Реконструкция и модернизация объектов коммунальной инфраструктуры (капитальный ремонт сетей теплоснабжения)</t>
  </si>
  <si>
    <t>1300223200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</si>
  <si>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</si>
  <si>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</si>
  <si>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1300242110</t>
  </si>
  <si>
    <t>13002S2110</t>
  </si>
  <si>
    <t>1300321503</t>
  </si>
  <si>
    <t>3300321503</t>
  </si>
  <si>
    <t>3300242110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</si>
  <si>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</si>
  <si>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Аренда (лизинг) системы осветительного оборудования </t>
  </si>
  <si>
    <t>1300323720</t>
  </si>
  <si>
    <t>Услуги страхования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</si>
  <si>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</si>
  <si>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</si>
  <si>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Обеспечение мероприятий по оборудованию спортивных площадок в общеобразовательных организациях на условиях софинансирования за счёт средств местного бюджета</t>
  </si>
  <si>
    <t>16003S5Ш00</t>
  </si>
  <si>
    <t>Обеспечение мероприятий по оборудованию спортивных площадок в общеобразовательных организациях (местный бюджет)</t>
  </si>
  <si>
    <t xml:space="preserve">Обеспечение отдыха отдельных категорий детей, проживающих на территории Свердловской области  в организациях отдыха детей и их оздоровления, расположенных на побережье Черного моря </t>
  </si>
  <si>
    <t>1600745610</t>
  </si>
  <si>
    <t xml:space="preserve">Обеспечение дополнительных гарантий по социальной поддержке детей-сирот  и детей, оставшихся без попечения родителей, лиц из числа детей сирот и детей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(приобретение одежды, обуви), (приобретение учебной литературы)   </t>
  </si>
  <si>
    <t>1600745200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</si>
  <si>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</si>
  <si>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</si>
  <si>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 xml:space="preserve">Государственная поддержка лучших сельских учреждений культуры и лучших работников сельских учреждений культуры </t>
  </si>
  <si>
    <t>1700355197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</si>
  <si>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</si>
  <si>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</si>
  <si>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 xml:space="preserve">Муниципальная программа «Управление муниципальными финансами Махнёвского муниципального образования  на 2023- 2029 годы»   
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</si>
  <si>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</si>
  <si>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</si>
  <si>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«Управление муниципальными финансами Махнёвского муниципального образования  на  2023-2029 годы»   
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</si>
  <si>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</si>
  <si>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</si>
  <si>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 xml:space="preserve">Муниципальная программа  «Развитие транспорта, дорожного хозяйства на территории Махнёвского муниципального образования на 2023-2028 годы» 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</si>
  <si>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</si>
  <si>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</si>
  <si>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</si>
  <si>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</si>
  <si>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"Обеспечение жилыми помещениями инвалидов и семей имеющих детей инвалидов, нуждающихся в жилых помещениях,  предоставляемых по договорам социального найма вставших на учёт после 01.01.2005 года на территории Махнёвского муниципального образования на 2023-2028 года"</t>
  </si>
  <si>
    <t>3500000000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</si>
  <si>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</si>
  <si>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</si>
  <si>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</si>
  <si>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</si>
  <si>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</si>
  <si>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</si>
  <si>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</si>
  <si>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</si>
  <si>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</si>
  <si>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</si>
  <si>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Муниципальноая программа  «Профилактика туберкулёза в Махнёвском муниципальном образовании на 2017-2025 годы» </t>
  </si>
  <si>
    <t>к постановлению Администрации</t>
  </si>
  <si>
    <t>1600345Ш00</t>
  </si>
  <si>
    <t>16003L3030</t>
  </si>
  <si>
    <t>Межбюджетный трансферт на ликвидацию чрезвычайной ситуации регионального характера</t>
  </si>
  <si>
    <t>7000040700</t>
  </si>
  <si>
    <t>94.1</t>
  </si>
  <si>
    <t>95.1</t>
  </si>
  <si>
    <t>97.1</t>
  </si>
  <si>
    <t>97.2</t>
  </si>
  <si>
    <t>Ремонт автомобильных дорог общего пользования месного значения</t>
  </si>
  <si>
    <t>0900720108</t>
  </si>
  <si>
    <t>129.1</t>
  </si>
  <si>
    <t>130.1</t>
  </si>
  <si>
    <t>143.1</t>
  </si>
  <si>
    <t>144.1</t>
  </si>
  <si>
    <t>146.1</t>
  </si>
  <si>
    <t>Бюджетные инвестиции в объекты капитального строительства государственной (муниципальной) собственности</t>
  </si>
  <si>
    <t>Выполнение строительно монтажных работ по объекту "Одноэтажная жилая застройка в п.Таёжный" на условиях софинансирования за счёт средств местного бюджета</t>
  </si>
  <si>
    <t>414</t>
  </si>
  <si>
    <t>166.1</t>
  </si>
  <si>
    <t>167.1</t>
  </si>
  <si>
    <t>169.1</t>
  </si>
  <si>
    <t>171.1</t>
  </si>
  <si>
    <t>173.1</t>
  </si>
  <si>
    <t xml:space="preserve">Мероприятия по строительству объекта "Газоснабжение жилых домов ГЭК "Огонек" с.Мугай, Алапаевский район, софинансирование за счёт средств местного бюджета </t>
  </si>
  <si>
    <t>Уплата иных платежей</t>
  </si>
  <si>
    <t>198.1</t>
  </si>
  <si>
    <t>199.1</t>
  </si>
  <si>
    <t>1300029200</t>
  </si>
  <si>
    <t>284.1</t>
  </si>
  <si>
    <t>853</t>
  </si>
  <si>
    <t>311.1</t>
  </si>
  <si>
    <t>312.1</t>
  </si>
  <si>
    <t>314.1</t>
  </si>
  <si>
    <t xml:space="preserve">по БР 1,3 </t>
  </si>
  <si>
    <t>Обеспечение деятельности обслуживающего персонала учреждений культуры</t>
  </si>
  <si>
    <t>160ЕВ51790</t>
  </si>
  <si>
    <t xml:space="preserve">Информация по расходам бюджета Махнёвского муниципального образованияпо разделам, подразделам, целевым статьям расходов, видам расходов классификации расходов бюджетов Российской Федерации  за  9 месяцев 2023 года 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</si>
  <si>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(Глава муниципального образования) </t>
  </si>
  <si>
    <t>5.1</t>
  </si>
  <si>
    <t>6.1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</si>
  <si>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(Председатель представительного органа  муниципального образования) </t>
  </si>
  <si>
    <t>7000240600</t>
  </si>
  <si>
    <t>10.1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</si>
  <si>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  представительного органа  муниципального образования) </t>
  </si>
  <si>
    <t>11.1</t>
  </si>
  <si>
    <t>12.1</t>
  </si>
  <si>
    <t>7000340600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</si>
  <si>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аппарат) </t>
  </si>
  <si>
    <t>16.1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</si>
  <si>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(территориальные органы) </t>
  </si>
  <si>
    <t>17.1</t>
  </si>
  <si>
    <t>18.1</t>
  </si>
  <si>
    <t>7000440600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</si>
  <si>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аппарат)Финансовый отдел </t>
  </si>
  <si>
    <t>27.1</t>
  </si>
  <si>
    <t>28.1</t>
  </si>
  <si>
    <t>0300140600</t>
  </si>
  <si>
    <t>30.1</t>
  </si>
  <si>
    <t>31.1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</si>
  <si>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(Руководитель контрольно-счётной палаты муниципального образования и его заместители) </t>
  </si>
  <si>
    <t>32.1</t>
  </si>
  <si>
    <t>33.1</t>
  </si>
  <si>
    <t>7000540600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</si>
  <si>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(Осуществление обслуживания органов местного самоуправления) </t>
  </si>
  <si>
    <t>42.1</t>
  </si>
  <si>
    <t>43.1</t>
  </si>
  <si>
    <t>0100140600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</si>
  <si>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(Создание и развитие системы обеспечения вызова экстренных оперативных служб)</t>
  </si>
  <si>
    <t>86.1</t>
  </si>
  <si>
    <t>87.1</t>
  </si>
  <si>
    <t>0100640600</t>
  </si>
  <si>
    <t xml:space="preserve">Межбюджетный тансферт на строительство, реконструкцию, капитальный ремонт, ремонт автомобильных дорог общего пользования местного значения </t>
  </si>
  <si>
    <t>0900644600</t>
  </si>
  <si>
    <t>127.1</t>
  </si>
  <si>
    <t>128.1</t>
  </si>
  <si>
    <t>Снос бесхозяйных  домовладений на территории Махнёвского муниципального образования</t>
  </si>
  <si>
    <t>168.1</t>
  </si>
  <si>
    <t>169.2</t>
  </si>
  <si>
    <t>1300323300</t>
  </si>
  <si>
    <t>Разработка проектно-сметной документации для реконструкции очистных сооружений</t>
  </si>
  <si>
    <t>1300223300</t>
  </si>
  <si>
    <t>196.1</t>
  </si>
  <si>
    <t>197.1</t>
  </si>
  <si>
    <t>Межбюджетный трасферт для приобретения ваккумной машины на шасси ГАЗ NEXT</t>
  </si>
  <si>
    <t>1300340700</t>
  </si>
  <si>
    <t>200.1</t>
  </si>
  <si>
    <t>200.2</t>
  </si>
  <si>
    <t>204.1</t>
  </si>
  <si>
    <t>207.1</t>
  </si>
  <si>
    <t>208.1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</si>
  <si>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(Дошкольное образование) </t>
  </si>
  <si>
    <t>1600140600</t>
  </si>
  <si>
    <t>234.1</t>
  </si>
  <si>
    <t>235.1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</si>
  <si>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(Общее образование) </t>
  </si>
  <si>
    <t>244.1</t>
  </si>
  <si>
    <t>245.1</t>
  </si>
  <si>
    <t>1600340600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</si>
  <si>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(Дополнительное образование детей) </t>
  </si>
  <si>
    <t>267.1</t>
  </si>
  <si>
    <t>268.1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</si>
  <si>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обслуживающего персонала учреждений культуры)</t>
  </si>
  <si>
    <t>1700640600</t>
  </si>
  <si>
    <t>340.1</t>
  </si>
  <si>
    <t>341.1</t>
  </si>
  <si>
    <t>380.1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</si>
  <si>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(Массовый спорт) </t>
  </si>
  <si>
    <t>394.1</t>
  </si>
  <si>
    <t>395.1</t>
  </si>
  <si>
    <t>0700340600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</si>
  <si>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</si>
  <si>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</t>
  </si>
  <si>
    <t>7.1</t>
  </si>
  <si>
    <t>13</t>
  </si>
  <si>
    <t>13.1</t>
  </si>
  <si>
    <t>17</t>
  </si>
  <si>
    <t>19.1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</si>
  <si>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(Центральный аппарат)</t>
  </si>
  <si>
    <t>18</t>
  </si>
  <si>
    <t>20.1</t>
  </si>
  <si>
    <t>23.1</t>
  </si>
  <si>
    <t>24.1</t>
  </si>
  <si>
    <t>7000355490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</si>
  <si>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(Территориальные органы)</t>
  </si>
  <si>
    <t>21</t>
  </si>
  <si>
    <t>21.1</t>
  </si>
  <si>
    <t>23.2</t>
  </si>
  <si>
    <t>Исполнено за   9 м есяцев 2023 года</t>
  </si>
  <si>
    <t>7000455490</t>
  </si>
  <si>
    <t xml:space="preserve"> от .12.2023 №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</si>
</sst>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6" fillId="2" borderId="0"/>
    <xf numFmtId="164" fontId="1" fillId="0" borderId="0" applyFont="0" applyFill="0" applyBorder="0" applyAlignment="0" applyProtection="0"/>
    <xf numFmtId="0" fontId="13" fillId="0" borderId="7">
      <alignment horizontal="left" vertical="top" wrapText="1"/>
    </xf>
  </cellStyleXfs>
  <cellXfs count="142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4" borderId="0" xfId="0" applyFont="1" applyFill="1"/>
    <xf numFmtId="0" fontId="7" fillId="4" borderId="1" xfId="0" applyFont="1" applyFill="1" applyBorder="1" applyAlignment="1">
      <alignment horizontal="center" vertical="center" textRotation="90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3" borderId="0" xfId="0" applyFont="1" applyFill="1" applyAlignment="1"/>
    <xf numFmtId="0" fontId="10" fillId="0" borderId="0" xfId="0" applyFont="1" applyAlignment="1"/>
    <xf numFmtId="0" fontId="8" fillId="0" borderId="0" xfId="0" applyFont="1"/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167" fontId="7" fillId="4" borderId="1" xfId="0" applyNumberFormat="1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4" fontId="8" fillId="4" borderId="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Alignment="1">
      <alignment horizontal="center" vertical="center"/>
    </xf>
    <xf numFmtId="4" fontId="7" fillId="4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shrinkToFit="1" readingOrder="1"/>
    </xf>
    <xf numFmtId="0" fontId="7" fillId="0" borderId="2" xfId="0" applyNumberFormat="1" applyFont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 shrinkToFi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 shrinkToFit="1"/>
    </xf>
    <xf numFmtId="4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4" fillId="0" borderId="7" xfId="3" applyNumberFormat="1" applyFont="1" applyAlignment="1" applyProtection="1">
      <alignment horizontal="center" vertical="top" wrapText="1"/>
    </xf>
    <xf numFmtId="0" fontId="13" fillId="0" borderId="7" xfId="3" applyNumberFormat="1" applyAlignment="1" applyProtection="1">
      <alignment horizontal="center" vertical="top" wrapText="1"/>
    </xf>
    <xf numFmtId="166" fontId="8" fillId="5" borderId="2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 shrinkToFit="1"/>
    </xf>
    <xf numFmtId="16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2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 shrinkToFit="1"/>
    </xf>
    <xf numFmtId="0" fontId="11" fillId="0" borderId="5" xfId="0" applyFont="1" applyFill="1" applyBorder="1" applyAlignment="1"/>
    <xf numFmtId="0" fontId="10" fillId="0" borderId="6" xfId="0" applyFont="1" applyBorder="1" applyAlignment="1"/>
  </cellXfs>
  <cellStyles count="4">
    <cellStyle name="xl42" xfId="3"/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1"/>
  <sheetViews>
    <sheetView tabSelected="1" topLeftCell="A366" workbookViewId="0">
      <selection activeCell="N130" sqref="N130"/>
    </sheetView>
  </sheetViews>
  <sheetFormatPr defaultRowHeight="12.75"/>
  <cols>
    <col min="1" max="1" width="4.7109375" customWidth="1"/>
    <col min="2" max="2" width="55" style="7" customWidth="1"/>
    <col min="3" max="3" width="7.710937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5.42578125" customWidth="1"/>
    <col min="10" max="10" width="14" customWidth="1"/>
    <col min="11" max="11" width="13.28515625" customWidth="1"/>
    <col min="12" max="12" width="12.7109375" style="1" customWidth="1"/>
  </cols>
  <sheetData>
    <row r="1" spans="1:14" ht="12.75" customHeight="1">
      <c r="A1" s="18"/>
      <c r="B1" s="19"/>
      <c r="C1" s="138" t="s">
        <v>350</v>
      </c>
      <c r="D1" s="138"/>
      <c r="E1" s="138"/>
      <c r="F1" s="138"/>
      <c r="G1" s="138"/>
      <c r="H1" s="138"/>
      <c r="I1" s="138"/>
      <c r="J1" s="138"/>
      <c r="K1" s="138"/>
      <c r="L1" s="138"/>
    </row>
    <row r="2" spans="1:14" ht="12.75" customHeight="1">
      <c r="A2" s="18"/>
      <c r="B2" s="19"/>
      <c r="C2" s="138" t="s">
        <v>436</v>
      </c>
      <c r="D2" s="138"/>
      <c r="E2" s="138"/>
      <c r="F2" s="138"/>
      <c r="G2" s="138"/>
      <c r="H2" s="138"/>
      <c r="I2" s="138"/>
      <c r="J2" s="138"/>
      <c r="K2" s="138"/>
      <c r="L2" s="138"/>
    </row>
    <row r="3" spans="1:14" ht="12.75" customHeight="1">
      <c r="A3" s="18"/>
      <c r="B3" s="19"/>
      <c r="C3" s="138" t="s">
        <v>49</v>
      </c>
      <c r="D3" s="138"/>
      <c r="E3" s="138"/>
      <c r="F3" s="138"/>
      <c r="G3" s="138"/>
      <c r="H3" s="138"/>
      <c r="I3" s="138"/>
      <c r="J3" s="138"/>
      <c r="K3" s="138"/>
      <c r="L3" s="138"/>
    </row>
    <row r="4" spans="1:14" ht="12.75" customHeight="1">
      <c r="A4" s="18"/>
      <c r="B4" s="19"/>
      <c r="C4" s="138" t="s">
        <v>566</v>
      </c>
      <c r="D4" s="138"/>
      <c r="E4" s="138"/>
      <c r="F4" s="138"/>
      <c r="G4" s="138"/>
      <c r="H4" s="138"/>
      <c r="I4" s="138"/>
      <c r="J4" s="138"/>
      <c r="K4" s="138"/>
      <c r="L4" s="138"/>
    </row>
    <row r="5" spans="1:14" ht="12" customHeight="1">
      <c r="A5" s="18"/>
      <c r="B5" s="20"/>
      <c r="C5" s="21"/>
      <c r="D5" s="21"/>
      <c r="E5" s="21"/>
      <c r="F5" s="21"/>
      <c r="G5" s="21"/>
      <c r="H5" s="21"/>
      <c r="I5" s="85"/>
      <c r="J5" s="85"/>
      <c r="K5" s="85"/>
      <c r="L5" s="22"/>
    </row>
    <row r="6" spans="1:14" ht="38.25" customHeight="1">
      <c r="A6" s="139" t="s">
        <v>473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4" ht="89.25">
      <c r="A7" s="23" t="s">
        <v>0</v>
      </c>
      <c r="B7" s="14" t="s">
        <v>87</v>
      </c>
      <c r="C7" s="23" t="s">
        <v>44</v>
      </c>
      <c r="D7" s="23" t="s">
        <v>1</v>
      </c>
      <c r="E7" s="23" t="s">
        <v>2</v>
      </c>
      <c r="F7" s="23" t="s">
        <v>3</v>
      </c>
      <c r="G7" s="24" t="s">
        <v>45</v>
      </c>
      <c r="H7" s="25" t="s">
        <v>45</v>
      </c>
      <c r="I7" s="86" t="s">
        <v>372</v>
      </c>
      <c r="J7" s="87" t="s">
        <v>371</v>
      </c>
      <c r="K7" s="87" t="s">
        <v>564</v>
      </c>
      <c r="L7" s="87" t="s">
        <v>304</v>
      </c>
      <c r="M7" t="s">
        <v>308</v>
      </c>
      <c r="N7" t="s">
        <v>308</v>
      </c>
    </row>
    <row r="8" spans="1:14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24"/>
      <c r="H8" s="25"/>
      <c r="I8" s="115">
        <v>7</v>
      </c>
      <c r="J8" s="110">
        <v>8</v>
      </c>
      <c r="K8" s="111">
        <v>9</v>
      </c>
      <c r="L8" s="114">
        <v>10</v>
      </c>
    </row>
    <row r="9" spans="1:14" ht="15">
      <c r="A9" s="26">
        <v>2</v>
      </c>
      <c r="B9" s="14" t="s">
        <v>4</v>
      </c>
      <c r="C9" s="26">
        <v>901</v>
      </c>
      <c r="D9" s="28">
        <v>100</v>
      </c>
      <c r="E9" s="29"/>
      <c r="F9" s="30"/>
      <c r="G9" s="90">
        <v>32374.1</v>
      </c>
      <c r="H9" s="31"/>
      <c r="I9" s="118">
        <f>SUM(I10+I18+I28+I42+I46+I63+I67)</f>
        <v>42224</v>
      </c>
      <c r="J9" s="118">
        <f>SUM(J10+J18+J28+J42+J46+J63+J67)</f>
        <v>57073.8</v>
      </c>
      <c r="K9" s="118">
        <f>SUM(K10+K18+K28+K42+K46+K63+K67)</f>
        <v>40026.800000000003</v>
      </c>
      <c r="L9" s="95">
        <f>K9/J9*100</f>
        <v>70.131654103984658</v>
      </c>
    </row>
    <row r="10" spans="1:14" ht="27.75" customHeight="1">
      <c r="A10" s="26">
        <v>3</v>
      </c>
      <c r="B10" s="14" t="s">
        <v>96</v>
      </c>
      <c r="C10" s="26">
        <v>901</v>
      </c>
      <c r="D10" s="28">
        <v>102</v>
      </c>
      <c r="E10" s="29"/>
      <c r="F10" s="30"/>
      <c r="G10" s="90">
        <v>1595</v>
      </c>
      <c r="H10" s="31"/>
      <c r="I10" s="95">
        <v>1740</v>
      </c>
      <c r="J10" s="95">
        <f>SUM(J11)</f>
        <v>1762.2</v>
      </c>
      <c r="K10" s="95">
        <f>SUM(K11)</f>
        <v>1097</v>
      </c>
      <c r="L10" s="95">
        <f>K10/J10*100</f>
        <v>62.251730791056637</v>
      </c>
    </row>
    <row r="11" spans="1:14" ht="18.75" customHeight="1">
      <c r="A11" s="26">
        <v>4</v>
      </c>
      <c r="B11" s="14" t="s">
        <v>51</v>
      </c>
      <c r="C11" s="26">
        <v>901</v>
      </c>
      <c r="D11" s="28">
        <v>102</v>
      </c>
      <c r="E11" s="29">
        <v>7000000000</v>
      </c>
      <c r="F11" s="30"/>
      <c r="G11" s="90">
        <v>1595</v>
      </c>
      <c r="H11" s="31"/>
      <c r="I11" s="95">
        <v>1740</v>
      </c>
      <c r="J11" s="95">
        <f>SUM(J12+J14+J16)</f>
        <v>1762.2</v>
      </c>
      <c r="K11" s="95">
        <f>SUM(K12+K14+K16)</f>
        <v>1097</v>
      </c>
      <c r="L11" s="95">
        <f>K11/J11*100</f>
        <v>62.251730791056637</v>
      </c>
    </row>
    <row r="12" spans="1:14" ht="16.5" customHeight="1">
      <c r="A12" s="26">
        <v>5</v>
      </c>
      <c r="B12" s="14" t="s">
        <v>94</v>
      </c>
      <c r="C12" s="26">
        <v>901</v>
      </c>
      <c r="D12" s="28">
        <v>102</v>
      </c>
      <c r="E12" s="29">
        <v>7000121100</v>
      </c>
      <c r="F12" s="30"/>
      <c r="G12" s="90">
        <v>1595</v>
      </c>
      <c r="H12" s="31"/>
      <c r="I12" s="95">
        <v>1740</v>
      </c>
      <c r="J12" s="95">
        <f t="shared" ref="J12:K14" si="0">SUM(J13)</f>
        <v>1740</v>
      </c>
      <c r="K12" s="95">
        <f t="shared" si="0"/>
        <v>1018.9</v>
      </c>
      <c r="L12" s="95">
        <f>K12/J12*100</f>
        <v>58.557471264367813</v>
      </c>
    </row>
    <row r="13" spans="1:14" ht="25.5" customHeight="1">
      <c r="A13" s="12" t="s">
        <v>475</v>
      </c>
      <c r="B13" s="13" t="s">
        <v>162</v>
      </c>
      <c r="C13" s="27">
        <v>901</v>
      </c>
      <c r="D13" s="32">
        <v>102</v>
      </c>
      <c r="E13" s="30">
        <v>7000121100</v>
      </c>
      <c r="F13" s="30">
        <v>120</v>
      </c>
      <c r="G13" s="90">
        <v>1595</v>
      </c>
      <c r="H13" s="31"/>
      <c r="I13" s="96">
        <v>1740</v>
      </c>
      <c r="J13" s="96">
        <v>1740</v>
      </c>
      <c r="K13" s="33">
        <v>1018.9</v>
      </c>
      <c r="L13" s="33">
        <f t="shared" ref="L13:L27" si="1">K13/J13*100</f>
        <v>58.557471264367813</v>
      </c>
    </row>
    <row r="14" spans="1:14" ht="69.75" customHeight="1">
      <c r="A14" s="12" t="s">
        <v>358</v>
      </c>
      <c r="B14" s="38" t="s">
        <v>474</v>
      </c>
      <c r="C14" s="26">
        <v>901</v>
      </c>
      <c r="D14" s="28">
        <v>102</v>
      </c>
      <c r="E14" s="29">
        <v>7000140600</v>
      </c>
      <c r="F14" s="29"/>
      <c r="G14" s="119"/>
      <c r="H14" s="120"/>
      <c r="I14" s="95">
        <v>0</v>
      </c>
      <c r="J14" s="95">
        <f t="shared" si="0"/>
        <v>22.2</v>
      </c>
      <c r="K14" s="95">
        <f>SUM(K15)</f>
        <v>0</v>
      </c>
      <c r="L14" s="35">
        <v>0</v>
      </c>
    </row>
    <row r="15" spans="1:14" ht="24" customHeight="1">
      <c r="A15" s="12" t="s">
        <v>476</v>
      </c>
      <c r="B15" s="13" t="s">
        <v>162</v>
      </c>
      <c r="C15" s="27">
        <v>901</v>
      </c>
      <c r="D15" s="32">
        <v>102</v>
      </c>
      <c r="E15" s="30">
        <v>7000140600</v>
      </c>
      <c r="F15" s="30">
        <v>120</v>
      </c>
      <c r="G15" s="90"/>
      <c r="H15" s="31"/>
      <c r="I15" s="96">
        <v>0</v>
      </c>
      <c r="J15" s="96">
        <v>22.2</v>
      </c>
      <c r="K15" s="33">
        <v>0</v>
      </c>
      <c r="L15" s="36">
        <v>0</v>
      </c>
    </row>
    <row r="16" spans="1:14" ht="102.75" customHeight="1">
      <c r="A16" s="12" t="s">
        <v>548</v>
      </c>
      <c r="B16" s="97" t="s">
        <v>547</v>
      </c>
      <c r="C16" s="26">
        <v>901</v>
      </c>
      <c r="D16" s="28">
        <v>102</v>
      </c>
      <c r="E16" s="29">
        <v>7000155490</v>
      </c>
      <c r="F16" s="29"/>
      <c r="G16" s="119"/>
      <c r="H16" s="120"/>
      <c r="I16" s="95">
        <v>0</v>
      </c>
      <c r="J16" s="95">
        <v>0</v>
      </c>
      <c r="K16" s="95">
        <f>SUM(K17)</f>
        <v>78.099999999999994</v>
      </c>
      <c r="L16" s="33">
        <v>100</v>
      </c>
    </row>
    <row r="17" spans="1:14" ht="27.75" customHeight="1">
      <c r="A17" s="12" t="s">
        <v>549</v>
      </c>
      <c r="B17" s="13" t="s">
        <v>162</v>
      </c>
      <c r="C17" s="27">
        <v>901</v>
      </c>
      <c r="D17" s="32">
        <v>102</v>
      </c>
      <c r="E17" s="30">
        <v>7000155490</v>
      </c>
      <c r="F17" s="30">
        <v>120</v>
      </c>
      <c r="G17" s="90"/>
      <c r="H17" s="31"/>
      <c r="I17" s="96">
        <v>0</v>
      </c>
      <c r="J17" s="96">
        <v>0</v>
      </c>
      <c r="K17" s="33">
        <v>78.099999999999994</v>
      </c>
      <c r="L17" s="33">
        <v>100</v>
      </c>
    </row>
    <row r="18" spans="1:14" ht="41.25" customHeight="1">
      <c r="A18" s="26">
        <v>8</v>
      </c>
      <c r="B18" s="14" t="s">
        <v>95</v>
      </c>
      <c r="C18" s="26">
        <v>912</v>
      </c>
      <c r="D18" s="28">
        <v>103</v>
      </c>
      <c r="E18" s="12"/>
      <c r="F18" s="29"/>
      <c r="G18" s="119"/>
      <c r="H18" s="120"/>
      <c r="I18" s="66">
        <v>2096</v>
      </c>
      <c r="J18" s="66">
        <f>SUM(J19)</f>
        <v>2129.8000000000002</v>
      </c>
      <c r="K18" s="66">
        <f>SUM(K19)</f>
        <v>1699.1999999999998</v>
      </c>
      <c r="L18" s="50">
        <f t="shared" si="1"/>
        <v>79.782139167996974</v>
      </c>
    </row>
    <row r="19" spans="1:14" ht="12.75" customHeight="1">
      <c r="A19" s="26">
        <v>9</v>
      </c>
      <c r="B19" s="14" t="s">
        <v>51</v>
      </c>
      <c r="C19" s="26">
        <v>912</v>
      </c>
      <c r="D19" s="28">
        <v>103</v>
      </c>
      <c r="E19" s="51" t="s">
        <v>99</v>
      </c>
      <c r="F19" s="30"/>
      <c r="G19" s="90"/>
      <c r="H19" s="31"/>
      <c r="I19" s="66">
        <v>2096</v>
      </c>
      <c r="J19" s="66">
        <f>SUM(J20++J22+J24+J26)</f>
        <v>2129.8000000000002</v>
      </c>
      <c r="K19" s="66">
        <f>SUM(K20++K22+K24+K26)</f>
        <v>1699.1999999999998</v>
      </c>
      <c r="L19" s="50">
        <f t="shared" si="1"/>
        <v>79.782139167996974</v>
      </c>
    </row>
    <row r="20" spans="1:14" ht="18" customHeight="1">
      <c r="A20" s="26">
        <v>10</v>
      </c>
      <c r="B20" s="14" t="s">
        <v>349</v>
      </c>
      <c r="C20" s="26">
        <v>912</v>
      </c>
      <c r="D20" s="28">
        <v>103</v>
      </c>
      <c r="E20" s="51" t="s">
        <v>97</v>
      </c>
      <c r="F20" s="30"/>
      <c r="G20" s="90"/>
      <c r="H20" s="31"/>
      <c r="I20" s="66">
        <v>1366</v>
      </c>
      <c r="J20" s="66">
        <f>J21</f>
        <v>1366</v>
      </c>
      <c r="K20" s="66">
        <f>K21</f>
        <v>1022.8</v>
      </c>
      <c r="L20" s="50">
        <f t="shared" si="1"/>
        <v>74.875549048316245</v>
      </c>
    </row>
    <row r="21" spans="1:14" ht="17.25" customHeight="1">
      <c r="A21" s="12" t="s">
        <v>479</v>
      </c>
      <c r="B21" s="13" t="s">
        <v>162</v>
      </c>
      <c r="C21" s="27">
        <v>912</v>
      </c>
      <c r="D21" s="32">
        <v>103</v>
      </c>
      <c r="E21" s="52" t="s">
        <v>97</v>
      </c>
      <c r="F21" s="30">
        <v>120</v>
      </c>
      <c r="G21" s="90"/>
      <c r="H21" s="31"/>
      <c r="I21" s="72">
        <v>1366</v>
      </c>
      <c r="J21" s="72">
        <v>1366</v>
      </c>
      <c r="K21" s="36">
        <v>1022.8</v>
      </c>
      <c r="L21" s="36">
        <f t="shared" si="1"/>
        <v>74.875549048316245</v>
      </c>
      <c r="M21" s="88" t="s">
        <v>308</v>
      </c>
    </row>
    <row r="22" spans="1:14" ht="79.5" customHeight="1">
      <c r="A22" s="26">
        <v>11</v>
      </c>
      <c r="B22" s="14" t="s">
        <v>477</v>
      </c>
      <c r="C22" s="26">
        <v>912</v>
      </c>
      <c r="D22" s="28">
        <v>103</v>
      </c>
      <c r="E22" s="51" t="s">
        <v>478</v>
      </c>
      <c r="F22" s="30"/>
      <c r="G22" s="90"/>
      <c r="H22" s="31"/>
      <c r="I22" s="66">
        <v>0</v>
      </c>
      <c r="J22" s="66">
        <f>J23</f>
        <v>17.8</v>
      </c>
      <c r="K22" s="35">
        <v>0</v>
      </c>
      <c r="L22" s="50">
        <f t="shared" si="1"/>
        <v>0</v>
      </c>
    </row>
    <row r="23" spans="1:14" ht="27" customHeight="1">
      <c r="A23" s="12" t="s">
        <v>481</v>
      </c>
      <c r="B23" s="13" t="s">
        <v>162</v>
      </c>
      <c r="C23" s="27">
        <v>912</v>
      </c>
      <c r="D23" s="32">
        <v>103</v>
      </c>
      <c r="E23" s="52" t="s">
        <v>478</v>
      </c>
      <c r="F23" s="30">
        <v>120</v>
      </c>
      <c r="G23" s="90"/>
      <c r="H23" s="31"/>
      <c r="I23" s="72">
        <v>0</v>
      </c>
      <c r="J23" s="72">
        <v>17.8</v>
      </c>
      <c r="K23" s="36">
        <v>0</v>
      </c>
      <c r="L23" s="36">
        <f t="shared" si="1"/>
        <v>0</v>
      </c>
    </row>
    <row r="24" spans="1:14" ht="25.5" customHeight="1">
      <c r="A24" s="26">
        <v>12</v>
      </c>
      <c r="B24" s="14" t="s">
        <v>52</v>
      </c>
      <c r="C24" s="26">
        <v>912</v>
      </c>
      <c r="D24" s="28">
        <v>103</v>
      </c>
      <c r="E24" s="51" t="s">
        <v>98</v>
      </c>
      <c r="F24" s="30"/>
      <c r="G24" s="90"/>
      <c r="H24" s="31"/>
      <c r="I24" s="66">
        <v>730</v>
      </c>
      <c r="J24" s="66">
        <f>SUM(J25:J25)</f>
        <v>730</v>
      </c>
      <c r="K24" s="66">
        <f>SUM(K25:K25)</f>
        <v>676.4</v>
      </c>
      <c r="L24" s="35">
        <f t="shared" si="1"/>
        <v>92.657534246575338</v>
      </c>
    </row>
    <row r="25" spans="1:14" ht="15" customHeight="1">
      <c r="A25" s="12" t="s">
        <v>482</v>
      </c>
      <c r="B25" s="13" t="s">
        <v>162</v>
      </c>
      <c r="C25" s="27">
        <v>912</v>
      </c>
      <c r="D25" s="32">
        <v>103</v>
      </c>
      <c r="E25" s="52" t="s">
        <v>98</v>
      </c>
      <c r="F25" s="30">
        <v>120</v>
      </c>
      <c r="G25" s="90"/>
      <c r="H25" s="31"/>
      <c r="I25" s="72">
        <v>730</v>
      </c>
      <c r="J25" s="72">
        <v>730</v>
      </c>
      <c r="K25" s="36">
        <v>676.4</v>
      </c>
      <c r="L25" s="36">
        <f t="shared" si="1"/>
        <v>92.657534246575338</v>
      </c>
    </row>
    <row r="26" spans="1:14" ht="100.5" customHeight="1">
      <c r="A26" s="12" t="s">
        <v>550</v>
      </c>
      <c r="B26" s="38" t="s">
        <v>480</v>
      </c>
      <c r="C26" s="26">
        <v>912</v>
      </c>
      <c r="D26" s="28">
        <v>103</v>
      </c>
      <c r="E26" s="51" t="s">
        <v>483</v>
      </c>
      <c r="F26" s="29"/>
      <c r="G26" s="119"/>
      <c r="H26" s="120"/>
      <c r="I26" s="66">
        <v>0</v>
      </c>
      <c r="J26" s="66">
        <f>SUM(J27:J27)</f>
        <v>16</v>
      </c>
      <c r="K26" s="35">
        <v>0</v>
      </c>
      <c r="L26" s="35">
        <f t="shared" si="1"/>
        <v>0</v>
      </c>
    </row>
    <row r="27" spans="1:14" ht="26.25" customHeight="1">
      <c r="A27" s="12" t="s">
        <v>551</v>
      </c>
      <c r="B27" s="13" t="s">
        <v>162</v>
      </c>
      <c r="C27" s="27">
        <v>912</v>
      </c>
      <c r="D27" s="32">
        <v>103</v>
      </c>
      <c r="E27" s="52" t="s">
        <v>483</v>
      </c>
      <c r="F27" s="30">
        <v>120</v>
      </c>
      <c r="G27" s="90"/>
      <c r="H27" s="31"/>
      <c r="I27" s="72">
        <v>0</v>
      </c>
      <c r="J27" s="72">
        <v>16</v>
      </c>
      <c r="K27" s="36">
        <v>0</v>
      </c>
      <c r="L27" s="36">
        <f t="shared" si="1"/>
        <v>0</v>
      </c>
    </row>
    <row r="28" spans="1:14" ht="43.5" customHeight="1">
      <c r="A28" s="26">
        <v>14</v>
      </c>
      <c r="B28" s="14" t="s">
        <v>27</v>
      </c>
      <c r="C28" s="26">
        <v>901</v>
      </c>
      <c r="D28" s="15">
        <v>104</v>
      </c>
      <c r="E28" s="12"/>
      <c r="F28" s="17"/>
      <c r="G28" s="91">
        <v>19487.7</v>
      </c>
      <c r="H28" s="34"/>
      <c r="I28" s="66">
        <v>20610</v>
      </c>
      <c r="J28" s="66">
        <f>J29</f>
        <v>19558.3</v>
      </c>
      <c r="K28" s="35">
        <f>SUM(K29)</f>
        <v>12998</v>
      </c>
      <c r="L28" s="35">
        <f t="shared" ref="L28:L43" si="2">K28/J28*100</f>
        <v>66.457718717884489</v>
      </c>
      <c r="N28" s="88" t="s">
        <v>308</v>
      </c>
    </row>
    <row r="29" spans="1:14">
      <c r="A29" s="26">
        <v>15</v>
      </c>
      <c r="B29" s="14" t="s">
        <v>51</v>
      </c>
      <c r="C29" s="26">
        <v>901</v>
      </c>
      <c r="D29" s="15">
        <v>104</v>
      </c>
      <c r="E29" s="64" t="s">
        <v>99</v>
      </c>
      <c r="F29" s="17"/>
      <c r="G29" s="91">
        <v>19487.7</v>
      </c>
      <c r="H29" s="34"/>
      <c r="I29" s="66">
        <v>20610</v>
      </c>
      <c r="J29" s="66">
        <f>SUM(J30+J32+J36+J38)</f>
        <v>19558.3</v>
      </c>
      <c r="K29" s="66">
        <f>SUM(K30+K32+K34+K36+K38+K40)</f>
        <v>12998</v>
      </c>
      <c r="L29" s="35">
        <f t="shared" si="2"/>
        <v>66.457718717884489</v>
      </c>
    </row>
    <row r="30" spans="1:14" ht="29.25" customHeight="1">
      <c r="A30" s="26">
        <v>16</v>
      </c>
      <c r="B30" s="14" t="s">
        <v>52</v>
      </c>
      <c r="C30" s="26">
        <v>901</v>
      </c>
      <c r="D30" s="15">
        <v>104</v>
      </c>
      <c r="E30" s="12" t="s">
        <v>98</v>
      </c>
      <c r="F30" s="17"/>
      <c r="G30" s="91">
        <v>15105.5</v>
      </c>
      <c r="H30" s="34"/>
      <c r="I30" s="66">
        <v>15930</v>
      </c>
      <c r="J30" s="66">
        <f>SUM(J31:J31)</f>
        <v>14930</v>
      </c>
      <c r="K30" s="35">
        <f>SUM(K31)</f>
        <v>9908.1</v>
      </c>
      <c r="L30" s="35">
        <f t="shared" si="2"/>
        <v>66.363697253851299</v>
      </c>
    </row>
    <row r="31" spans="1:14" ht="12.75" customHeight="1">
      <c r="A31" s="12" t="s">
        <v>485</v>
      </c>
      <c r="B31" s="13" t="s">
        <v>162</v>
      </c>
      <c r="C31" s="27">
        <v>901</v>
      </c>
      <c r="D31" s="16">
        <v>104</v>
      </c>
      <c r="E31" s="17" t="s">
        <v>98</v>
      </c>
      <c r="F31" s="17" t="s">
        <v>39</v>
      </c>
      <c r="G31" s="91">
        <v>15105.5</v>
      </c>
      <c r="H31" s="34"/>
      <c r="I31" s="72">
        <v>15930</v>
      </c>
      <c r="J31" s="72">
        <v>14930</v>
      </c>
      <c r="K31" s="36">
        <v>9908.1</v>
      </c>
      <c r="L31" s="36">
        <f t="shared" si="2"/>
        <v>66.363697253851299</v>
      </c>
    </row>
    <row r="32" spans="1:14" ht="83.25" customHeight="1">
      <c r="A32" s="12" t="s">
        <v>552</v>
      </c>
      <c r="B32" s="38" t="s">
        <v>484</v>
      </c>
      <c r="C32" s="26">
        <v>901</v>
      </c>
      <c r="D32" s="15">
        <v>104</v>
      </c>
      <c r="E32" s="12" t="s">
        <v>483</v>
      </c>
      <c r="F32" s="12"/>
      <c r="G32" s="92"/>
      <c r="H32" s="37"/>
      <c r="I32" s="66">
        <v>0</v>
      </c>
      <c r="J32" s="66">
        <f>SUM(J33:J33)</f>
        <v>207.6</v>
      </c>
      <c r="K32" s="35">
        <v>0</v>
      </c>
      <c r="L32" s="35">
        <f t="shared" si="2"/>
        <v>0</v>
      </c>
    </row>
    <row r="33" spans="1:13" ht="27" customHeight="1">
      <c r="A33" s="12" t="s">
        <v>487</v>
      </c>
      <c r="B33" s="13" t="s">
        <v>162</v>
      </c>
      <c r="C33" s="27">
        <v>901</v>
      </c>
      <c r="D33" s="16">
        <v>104</v>
      </c>
      <c r="E33" s="17" t="s">
        <v>483</v>
      </c>
      <c r="F33" s="17" t="s">
        <v>39</v>
      </c>
      <c r="G33" s="91"/>
      <c r="H33" s="34"/>
      <c r="I33" s="72">
        <v>0</v>
      </c>
      <c r="J33" s="72">
        <v>207.6</v>
      </c>
      <c r="K33" s="36">
        <v>0</v>
      </c>
      <c r="L33" s="36">
        <f t="shared" si="2"/>
        <v>0</v>
      </c>
    </row>
    <row r="34" spans="1:13" ht="88.5" customHeight="1">
      <c r="A34" s="12" t="s">
        <v>555</v>
      </c>
      <c r="B34" s="132" t="s">
        <v>554</v>
      </c>
      <c r="C34" s="26">
        <v>901</v>
      </c>
      <c r="D34" s="15">
        <v>104</v>
      </c>
      <c r="E34" s="12" t="s">
        <v>559</v>
      </c>
      <c r="F34" s="12"/>
      <c r="G34" s="92"/>
      <c r="H34" s="37"/>
      <c r="I34" s="66">
        <v>0</v>
      </c>
      <c r="J34" s="66">
        <v>0</v>
      </c>
      <c r="K34" s="35">
        <f>SUM(K35)</f>
        <v>46.4</v>
      </c>
      <c r="L34" s="35">
        <v>100</v>
      </c>
    </row>
    <row r="35" spans="1:13" ht="27" customHeight="1">
      <c r="A35" s="12" t="s">
        <v>488</v>
      </c>
      <c r="B35" s="13" t="s">
        <v>162</v>
      </c>
      <c r="C35" s="27">
        <v>901</v>
      </c>
      <c r="D35" s="16">
        <v>104</v>
      </c>
      <c r="E35" s="17" t="s">
        <v>559</v>
      </c>
      <c r="F35" s="17" t="s">
        <v>39</v>
      </c>
      <c r="G35" s="91"/>
      <c r="H35" s="34"/>
      <c r="I35" s="72">
        <v>0</v>
      </c>
      <c r="J35" s="72">
        <v>0</v>
      </c>
      <c r="K35" s="36">
        <v>46.4</v>
      </c>
      <c r="L35" s="36">
        <v>100</v>
      </c>
    </row>
    <row r="36" spans="1:13" ht="29.25" customHeight="1">
      <c r="A36" s="26">
        <v>19</v>
      </c>
      <c r="B36" s="14" t="s">
        <v>53</v>
      </c>
      <c r="C36" s="26">
        <v>901</v>
      </c>
      <c r="D36" s="15">
        <v>104</v>
      </c>
      <c r="E36" s="12" t="s">
        <v>100</v>
      </c>
      <c r="F36" s="12"/>
      <c r="G36" s="91">
        <v>4382.2</v>
      </c>
      <c r="H36" s="34"/>
      <c r="I36" s="66">
        <v>4680</v>
      </c>
      <c r="J36" s="66">
        <f>SUM(J37:J37)</f>
        <v>4366</v>
      </c>
      <c r="K36" s="66">
        <f>SUM(K37:K37)</f>
        <v>3031.4</v>
      </c>
      <c r="L36" s="35">
        <f t="shared" si="2"/>
        <v>69.431974347228589</v>
      </c>
    </row>
    <row r="37" spans="1:13" ht="29.25" customHeight="1">
      <c r="A37" s="12" t="s">
        <v>553</v>
      </c>
      <c r="B37" s="13" t="s">
        <v>162</v>
      </c>
      <c r="C37" s="27">
        <v>901</v>
      </c>
      <c r="D37" s="16">
        <v>104</v>
      </c>
      <c r="E37" s="17" t="s">
        <v>100</v>
      </c>
      <c r="F37" s="17" t="s">
        <v>39</v>
      </c>
      <c r="G37" s="91">
        <v>4382.2</v>
      </c>
      <c r="H37" s="34"/>
      <c r="I37" s="72">
        <v>4680</v>
      </c>
      <c r="J37" s="72">
        <v>4366</v>
      </c>
      <c r="K37" s="36">
        <v>3031.4</v>
      </c>
      <c r="L37" s="36">
        <f t="shared" si="2"/>
        <v>69.431974347228589</v>
      </c>
    </row>
    <row r="38" spans="1:13" ht="84" customHeight="1">
      <c r="A38" s="26">
        <v>20</v>
      </c>
      <c r="B38" s="38" t="s">
        <v>486</v>
      </c>
      <c r="C38" s="26">
        <v>901</v>
      </c>
      <c r="D38" s="15">
        <v>104</v>
      </c>
      <c r="E38" s="12" t="s">
        <v>489</v>
      </c>
      <c r="F38" s="12"/>
      <c r="G38" s="92"/>
      <c r="H38" s="37"/>
      <c r="I38" s="66">
        <v>0</v>
      </c>
      <c r="J38" s="66">
        <f>SUM(J39:J39)</f>
        <v>54.7</v>
      </c>
      <c r="K38" s="36">
        <v>0</v>
      </c>
      <c r="L38" s="36">
        <v>0</v>
      </c>
    </row>
    <row r="39" spans="1:13" ht="30" customHeight="1">
      <c r="A39" s="12" t="s">
        <v>556</v>
      </c>
      <c r="B39" s="13" t="s">
        <v>162</v>
      </c>
      <c r="C39" s="27">
        <v>901</v>
      </c>
      <c r="D39" s="16">
        <v>104</v>
      </c>
      <c r="E39" s="17" t="s">
        <v>489</v>
      </c>
      <c r="F39" s="17" t="s">
        <v>39</v>
      </c>
      <c r="G39" s="91"/>
      <c r="H39" s="34"/>
      <c r="I39" s="72">
        <v>0</v>
      </c>
      <c r="J39" s="72">
        <v>54.7</v>
      </c>
      <c r="K39" s="36">
        <v>0</v>
      </c>
      <c r="L39" s="36">
        <v>0</v>
      </c>
    </row>
    <row r="40" spans="1:13" ht="89.25" customHeight="1">
      <c r="A40" s="12" t="s">
        <v>561</v>
      </c>
      <c r="B40" s="97" t="s">
        <v>560</v>
      </c>
      <c r="C40" s="26">
        <v>901</v>
      </c>
      <c r="D40" s="15">
        <v>104</v>
      </c>
      <c r="E40" s="125" t="s">
        <v>565</v>
      </c>
      <c r="F40" s="12"/>
      <c r="G40" s="92"/>
      <c r="H40" s="37"/>
      <c r="I40" s="66">
        <v>0</v>
      </c>
      <c r="J40" s="66">
        <v>0</v>
      </c>
      <c r="K40" s="66">
        <v>12.1</v>
      </c>
      <c r="L40" s="35">
        <v>100</v>
      </c>
    </row>
    <row r="41" spans="1:13" ht="30" customHeight="1">
      <c r="A41" s="12" t="s">
        <v>562</v>
      </c>
      <c r="B41" s="13" t="s">
        <v>162</v>
      </c>
      <c r="C41" s="27">
        <v>901</v>
      </c>
      <c r="D41" s="16">
        <v>104</v>
      </c>
      <c r="E41" s="126" t="s">
        <v>565</v>
      </c>
      <c r="F41" s="17" t="s">
        <v>39</v>
      </c>
      <c r="G41" s="91"/>
      <c r="H41" s="34"/>
      <c r="I41" s="72">
        <v>0</v>
      </c>
      <c r="J41" s="72">
        <v>0</v>
      </c>
      <c r="K41" s="36">
        <v>12.1</v>
      </c>
      <c r="L41" s="36">
        <v>100</v>
      </c>
    </row>
    <row r="42" spans="1:13" ht="13.5" customHeight="1">
      <c r="A42" s="26">
        <v>22</v>
      </c>
      <c r="B42" s="14" t="s">
        <v>198</v>
      </c>
      <c r="C42" s="26">
        <v>901</v>
      </c>
      <c r="D42" s="15">
        <v>105</v>
      </c>
      <c r="E42" s="12"/>
      <c r="F42" s="12"/>
      <c r="G42" s="37">
        <v>19.3</v>
      </c>
      <c r="H42" s="37"/>
      <c r="I42" s="66">
        <v>0.7</v>
      </c>
      <c r="J42" s="66">
        <f t="shared" ref="I42:K44" si="3">SUM(J43)</f>
        <v>0.7</v>
      </c>
      <c r="K42" s="35">
        <f t="shared" si="3"/>
        <v>0</v>
      </c>
      <c r="L42" s="35">
        <f t="shared" si="2"/>
        <v>0</v>
      </c>
    </row>
    <row r="43" spans="1:13" ht="18.75" customHeight="1">
      <c r="A43" s="26">
        <v>23</v>
      </c>
      <c r="B43" s="14" t="s">
        <v>51</v>
      </c>
      <c r="C43" s="26">
        <v>901</v>
      </c>
      <c r="D43" s="15">
        <v>105</v>
      </c>
      <c r="E43" s="12" t="s">
        <v>99</v>
      </c>
      <c r="F43" s="12"/>
      <c r="G43" s="37">
        <v>19.3</v>
      </c>
      <c r="H43" s="37"/>
      <c r="I43" s="66">
        <v>0.7</v>
      </c>
      <c r="J43" s="35">
        <f t="shared" si="3"/>
        <v>0.7</v>
      </c>
      <c r="K43" s="35">
        <f t="shared" si="3"/>
        <v>0</v>
      </c>
      <c r="L43" s="35">
        <f t="shared" si="2"/>
        <v>0</v>
      </c>
      <c r="M43" t="s">
        <v>308</v>
      </c>
    </row>
    <row r="44" spans="1:13" ht="56.25" customHeight="1">
      <c r="A44" s="12" t="s">
        <v>557</v>
      </c>
      <c r="B44" s="38" t="s">
        <v>314</v>
      </c>
      <c r="C44" s="26">
        <v>901</v>
      </c>
      <c r="D44" s="15">
        <v>105</v>
      </c>
      <c r="E44" s="12" t="s">
        <v>186</v>
      </c>
      <c r="F44" s="12"/>
      <c r="G44" s="37">
        <v>19.3</v>
      </c>
      <c r="H44" s="37"/>
      <c r="I44" s="66">
        <f t="shared" si="3"/>
        <v>0.7</v>
      </c>
      <c r="J44" s="66">
        <f t="shared" si="3"/>
        <v>0.7</v>
      </c>
      <c r="K44" s="35">
        <f t="shared" si="3"/>
        <v>0</v>
      </c>
      <c r="L44" s="35">
        <f t="shared" ref="L44:L64" si="4">K44/J44*100</f>
        <v>0</v>
      </c>
    </row>
    <row r="45" spans="1:13" ht="29.25" customHeight="1">
      <c r="A45" s="12" t="s">
        <v>563</v>
      </c>
      <c r="B45" s="13" t="s">
        <v>161</v>
      </c>
      <c r="C45" s="27">
        <v>901</v>
      </c>
      <c r="D45" s="16">
        <v>105</v>
      </c>
      <c r="E45" s="17" t="s">
        <v>186</v>
      </c>
      <c r="F45" s="17" t="s">
        <v>54</v>
      </c>
      <c r="G45" s="34">
        <v>19.3</v>
      </c>
      <c r="H45" s="34"/>
      <c r="I45" s="72">
        <v>0.7</v>
      </c>
      <c r="J45" s="72">
        <v>0.7</v>
      </c>
      <c r="K45" s="36">
        <v>0</v>
      </c>
      <c r="L45" s="36">
        <f t="shared" si="4"/>
        <v>0</v>
      </c>
    </row>
    <row r="46" spans="1:13" ht="40.5" customHeight="1">
      <c r="A46" s="26">
        <v>24</v>
      </c>
      <c r="B46" s="14" t="s">
        <v>342</v>
      </c>
      <c r="C46" s="26">
        <v>919</v>
      </c>
      <c r="D46" s="15">
        <v>106</v>
      </c>
      <c r="E46" s="54"/>
      <c r="F46" s="54"/>
      <c r="G46" s="37"/>
      <c r="H46" s="37"/>
      <c r="I46" s="105">
        <f>SUM(I47+I54)</f>
        <v>4482</v>
      </c>
      <c r="J46" s="105">
        <f>SUM(J47+J54)</f>
        <v>4439.4000000000005</v>
      </c>
      <c r="K46" s="105">
        <f>SUM(K47+K54)</f>
        <v>3053.2999999999997</v>
      </c>
      <c r="L46" s="106">
        <f t="shared" si="4"/>
        <v>68.777312249403053</v>
      </c>
    </row>
    <row r="47" spans="1:13" ht="25.5" customHeight="1">
      <c r="A47" s="12" t="s">
        <v>558</v>
      </c>
      <c r="B47" s="14" t="s">
        <v>412</v>
      </c>
      <c r="C47" s="26">
        <v>919</v>
      </c>
      <c r="D47" s="15">
        <v>106</v>
      </c>
      <c r="E47" s="12" t="s">
        <v>153</v>
      </c>
      <c r="F47" s="17"/>
      <c r="G47" s="34"/>
      <c r="H47" s="34"/>
      <c r="I47" s="66">
        <v>3112</v>
      </c>
      <c r="J47" s="66">
        <f>J48+J52</f>
        <v>3046.6000000000004</v>
      </c>
      <c r="K47" s="66">
        <f>K48+K52</f>
        <v>2070.6999999999998</v>
      </c>
      <c r="L47" s="36">
        <f t="shared" si="4"/>
        <v>67.967570406354611</v>
      </c>
    </row>
    <row r="48" spans="1:13" ht="37.5" customHeight="1">
      <c r="A48" s="26">
        <v>25</v>
      </c>
      <c r="B48" s="55" t="s">
        <v>413</v>
      </c>
      <c r="C48" s="26">
        <v>919</v>
      </c>
      <c r="D48" s="15">
        <v>106</v>
      </c>
      <c r="E48" s="12" t="s">
        <v>152</v>
      </c>
      <c r="F48" s="17"/>
      <c r="G48" s="34"/>
      <c r="H48" s="34"/>
      <c r="I48" s="66">
        <v>3112</v>
      </c>
      <c r="J48" s="66">
        <f>J49</f>
        <v>3008.3</v>
      </c>
      <c r="K48" s="66">
        <f>K49</f>
        <v>2070.6999999999998</v>
      </c>
      <c r="L48" s="24">
        <f t="shared" si="4"/>
        <v>68.832895655353511</v>
      </c>
    </row>
    <row r="49" spans="1:12" ht="27.75" customHeight="1">
      <c r="A49" s="26">
        <v>26</v>
      </c>
      <c r="B49" s="14" t="s">
        <v>86</v>
      </c>
      <c r="C49" s="26">
        <v>919</v>
      </c>
      <c r="D49" s="15" t="s">
        <v>308</v>
      </c>
      <c r="E49" s="12" t="s">
        <v>154</v>
      </c>
      <c r="F49" s="17"/>
      <c r="G49" s="34"/>
      <c r="H49" s="34"/>
      <c r="I49" s="66">
        <v>3112</v>
      </c>
      <c r="J49" s="66">
        <f>SUM(J50:J51)</f>
        <v>3008.3</v>
      </c>
      <c r="K49" s="66">
        <f>SUM(K50:K51)</f>
        <v>2070.6999999999998</v>
      </c>
      <c r="L49" s="25">
        <f t="shared" si="4"/>
        <v>68.832895655353511</v>
      </c>
    </row>
    <row r="50" spans="1:12" ht="18" customHeight="1">
      <c r="A50" s="26">
        <v>27</v>
      </c>
      <c r="B50" s="13" t="s">
        <v>162</v>
      </c>
      <c r="C50" s="27">
        <v>919</v>
      </c>
      <c r="D50" s="16">
        <v>106</v>
      </c>
      <c r="E50" s="17" t="s">
        <v>154</v>
      </c>
      <c r="F50" s="17" t="s">
        <v>39</v>
      </c>
      <c r="G50" s="34"/>
      <c r="H50" s="34"/>
      <c r="I50" s="72">
        <v>3000</v>
      </c>
      <c r="J50" s="124">
        <v>2896.3</v>
      </c>
      <c r="K50" s="53">
        <v>2018</v>
      </c>
      <c r="L50" s="53">
        <f t="shared" si="4"/>
        <v>69.675102717259946</v>
      </c>
    </row>
    <row r="51" spans="1:12" ht="25.5" customHeight="1">
      <c r="A51" s="12" t="s">
        <v>491</v>
      </c>
      <c r="B51" s="13" t="s">
        <v>161</v>
      </c>
      <c r="C51" s="27">
        <v>919</v>
      </c>
      <c r="D51" s="16">
        <v>106</v>
      </c>
      <c r="E51" s="17" t="s">
        <v>154</v>
      </c>
      <c r="F51" s="17" t="s">
        <v>54</v>
      </c>
      <c r="G51" s="34"/>
      <c r="H51" s="34"/>
      <c r="I51" s="72">
        <v>112</v>
      </c>
      <c r="J51" s="124">
        <v>112</v>
      </c>
      <c r="K51" s="36">
        <v>52.7</v>
      </c>
      <c r="L51" s="106">
        <f t="shared" si="4"/>
        <v>47.053571428571431</v>
      </c>
    </row>
    <row r="52" spans="1:12" ht="81.75" customHeight="1">
      <c r="A52" s="12" t="s">
        <v>361</v>
      </c>
      <c r="B52" s="38" t="s">
        <v>490</v>
      </c>
      <c r="C52" s="26">
        <v>919</v>
      </c>
      <c r="D52" s="15">
        <v>106</v>
      </c>
      <c r="E52" s="12" t="s">
        <v>493</v>
      </c>
      <c r="F52" s="12"/>
      <c r="G52" s="37"/>
      <c r="H52" s="37"/>
      <c r="I52" s="66">
        <v>0</v>
      </c>
      <c r="J52" s="66">
        <f>SUM(J53)</f>
        <v>38.299999999999997</v>
      </c>
      <c r="K52" s="35">
        <v>0</v>
      </c>
      <c r="L52" s="129">
        <v>0</v>
      </c>
    </row>
    <row r="53" spans="1:12" ht="25.5" customHeight="1">
      <c r="A53" s="12" t="s">
        <v>492</v>
      </c>
      <c r="B53" s="13" t="s">
        <v>161</v>
      </c>
      <c r="C53" s="27">
        <v>919</v>
      </c>
      <c r="D53" s="16">
        <v>106</v>
      </c>
      <c r="E53" s="17" t="s">
        <v>493</v>
      </c>
      <c r="F53" s="17" t="s">
        <v>39</v>
      </c>
      <c r="G53" s="34"/>
      <c r="H53" s="34"/>
      <c r="I53" s="72">
        <v>0</v>
      </c>
      <c r="J53" s="72">
        <v>38.299999999999997</v>
      </c>
      <c r="K53" s="36">
        <v>0</v>
      </c>
      <c r="L53" s="133">
        <v>0</v>
      </c>
    </row>
    <row r="54" spans="1:12" ht="15.75" customHeight="1">
      <c r="A54" s="26">
        <v>29</v>
      </c>
      <c r="B54" s="14" t="s">
        <v>51</v>
      </c>
      <c r="C54" s="27">
        <v>913</v>
      </c>
      <c r="D54" s="16">
        <v>106</v>
      </c>
      <c r="E54" s="12" t="s">
        <v>99</v>
      </c>
      <c r="F54" s="17"/>
      <c r="G54" s="34"/>
      <c r="H54" s="34"/>
      <c r="I54" s="66">
        <f>SUM(I55+I59)</f>
        <v>1370</v>
      </c>
      <c r="J54" s="66">
        <f>SUM(J55+J57+J59+J61)</f>
        <v>1392.8</v>
      </c>
      <c r="K54" s="66">
        <f>SUM(K55+K57+K59+K61)</f>
        <v>982.6</v>
      </c>
      <c r="L54" s="53">
        <f t="shared" si="4"/>
        <v>70.548535324526142</v>
      </c>
    </row>
    <row r="55" spans="1:12" ht="29.25" customHeight="1">
      <c r="A55" s="26">
        <v>30</v>
      </c>
      <c r="B55" s="14" t="s">
        <v>52</v>
      </c>
      <c r="C55" s="27">
        <v>913</v>
      </c>
      <c r="D55" s="16">
        <v>106</v>
      </c>
      <c r="E55" s="12" t="s">
        <v>98</v>
      </c>
      <c r="F55" s="17"/>
      <c r="G55" s="34"/>
      <c r="H55" s="34"/>
      <c r="I55" s="66">
        <v>544.5</v>
      </c>
      <c r="J55" s="66">
        <f>SUM(J56)</f>
        <v>544.5</v>
      </c>
      <c r="K55" s="24">
        <f>SUM(K56)</f>
        <v>380.6</v>
      </c>
      <c r="L55" s="24">
        <f t="shared" si="4"/>
        <v>69.89898989898991</v>
      </c>
    </row>
    <row r="56" spans="1:12" ht="15.75" customHeight="1">
      <c r="A56" s="12" t="s">
        <v>494</v>
      </c>
      <c r="B56" s="13" t="s">
        <v>162</v>
      </c>
      <c r="C56" s="27">
        <v>913</v>
      </c>
      <c r="D56" s="16">
        <v>106</v>
      </c>
      <c r="E56" s="17" t="s">
        <v>98</v>
      </c>
      <c r="F56" s="17" t="s">
        <v>39</v>
      </c>
      <c r="G56" s="34"/>
      <c r="H56" s="34"/>
      <c r="I56" s="72">
        <v>544.5</v>
      </c>
      <c r="J56" s="72">
        <v>544.5</v>
      </c>
      <c r="K56" s="72">
        <v>380.6</v>
      </c>
      <c r="L56" s="117">
        <f t="shared" si="4"/>
        <v>69.89898989898991</v>
      </c>
    </row>
    <row r="57" spans="1:12" ht="84" customHeight="1">
      <c r="A57" s="26">
        <v>31</v>
      </c>
      <c r="B57" s="14" t="s">
        <v>484</v>
      </c>
      <c r="C57" s="26">
        <v>913</v>
      </c>
      <c r="D57" s="15">
        <v>106</v>
      </c>
      <c r="E57" s="12" t="s">
        <v>483</v>
      </c>
      <c r="F57" s="12"/>
      <c r="G57" s="37"/>
      <c r="H57" s="37"/>
      <c r="I57" s="66">
        <v>0</v>
      </c>
      <c r="J57" s="66">
        <f>SUM(J58)</f>
        <v>9.1999999999999993</v>
      </c>
      <c r="K57" s="66">
        <v>0</v>
      </c>
      <c r="L57" s="24">
        <v>0</v>
      </c>
    </row>
    <row r="58" spans="1:12" ht="24" customHeight="1">
      <c r="A58" s="12" t="s">
        <v>495</v>
      </c>
      <c r="B58" s="13" t="s">
        <v>162</v>
      </c>
      <c r="C58" s="27">
        <v>913</v>
      </c>
      <c r="D58" s="16">
        <v>106</v>
      </c>
      <c r="E58" s="17" t="s">
        <v>483</v>
      </c>
      <c r="F58" s="17" t="s">
        <v>39</v>
      </c>
      <c r="G58" s="34"/>
      <c r="H58" s="34"/>
      <c r="I58" s="72">
        <v>0</v>
      </c>
      <c r="J58" s="72">
        <v>9.1999999999999993</v>
      </c>
      <c r="K58" s="72">
        <v>0</v>
      </c>
      <c r="L58" s="117">
        <v>0</v>
      </c>
    </row>
    <row r="59" spans="1:12" ht="29.25" customHeight="1">
      <c r="A59" s="26">
        <v>32</v>
      </c>
      <c r="B59" s="14" t="s">
        <v>25</v>
      </c>
      <c r="C59" s="27">
        <v>913</v>
      </c>
      <c r="D59" s="16">
        <v>106</v>
      </c>
      <c r="E59" s="12" t="s">
        <v>151</v>
      </c>
      <c r="F59" s="17"/>
      <c r="G59" s="34"/>
      <c r="H59" s="34"/>
      <c r="I59" s="66">
        <v>825.5</v>
      </c>
      <c r="J59" s="66">
        <f>J60</f>
        <v>825.5</v>
      </c>
      <c r="K59" s="24">
        <f>SUM(K60)</f>
        <v>602</v>
      </c>
      <c r="L59" s="24">
        <f t="shared" si="4"/>
        <v>72.925499697153242</v>
      </c>
    </row>
    <row r="60" spans="1:12" ht="15.75" customHeight="1">
      <c r="A60" s="26" t="s">
        <v>497</v>
      </c>
      <c r="B60" s="13" t="s">
        <v>162</v>
      </c>
      <c r="C60" s="27">
        <v>913</v>
      </c>
      <c r="D60" s="16">
        <v>106</v>
      </c>
      <c r="E60" s="17" t="s">
        <v>151</v>
      </c>
      <c r="F60" s="17" t="s">
        <v>39</v>
      </c>
      <c r="G60" s="34"/>
      <c r="H60" s="34"/>
      <c r="I60" s="72">
        <v>825.5</v>
      </c>
      <c r="J60" s="72">
        <v>825.5</v>
      </c>
      <c r="K60" s="36">
        <v>602</v>
      </c>
      <c r="L60" s="36">
        <f t="shared" si="4"/>
        <v>72.925499697153242</v>
      </c>
    </row>
    <row r="61" spans="1:12" ht="79.5" customHeight="1">
      <c r="A61" s="26">
        <v>33</v>
      </c>
      <c r="B61" s="38" t="s">
        <v>496</v>
      </c>
      <c r="C61" s="26">
        <v>913</v>
      </c>
      <c r="D61" s="15">
        <v>106</v>
      </c>
      <c r="E61" s="12" t="s">
        <v>499</v>
      </c>
      <c r="F61" s="12"/>
      <c r="G61" s="37"/>
      <c r="H61" s="37"/>
      <c r="I61" s="66">
        <v>0</v>
      </c>
      <c r="J61" s="66">
        <f>J62</f>
        <v>13.6</v>
      </c>
      <c r="K61" s="35">
        <v>0</v>
      </c>
      <c r="L61" s="35">
        <v>0</v>
      </c>
    </row>
    <row r="62" spans="1:12" ht="25.5" customHeight="1">
      <c r="A62" s="26" t="s">
        <v>498</v>
      </c>
      <c r="B62" s="13" t="s">
        <v>162</v>
      </c>
      <c r="C62" s="27">
        <v>913</v>
      </c>
      <c r="D62" s="16">
        <v>106</v>
      </c>
      <c r="E62" s="17" t="s">
        <v>499</v>
      </c>
      <c r="F62" s="17" t="s">
        <v>39</v>
      </c>
      <c r="G62" s="34"/>
      <c r="H62" s="34"/>
      <c r="I62" s="72">
        <v>0</v>
      </c>
      <c r="J62" s="72">
        <v>13.6</v>
      </c>
      <c r="K62" s="36">
        <v>0</v>
      </c>
      <c r="L62" s="36">
        <v>0</v>
      </c>
    </row>
    <row r="63" spans="1:12" s="5" customFormat="1" ht="13.5" customHeight="1">
      <c r="A63" s="26">
        <v>34</v>
      </c>
      <c r="B63" s="14" t="s">
        <v>51</v>
      </c>
      <c r="C63" s="26">
        <v>901</v>
      </c>
      <c r="D63" s="15">
        <v>111</v>
      </c>
      <c r="E63" s="12"/>
      <c r="F63" s="12"/>
      <c r="G63" s="37">
        <v>300</v>
      </c>
      <c r="H63" s="37"/>
      <c r="I63" s="66">
        <v>300</v>
      </c>
      <c r="J63" s="66">
        <v>1148</v>
      </c>
      <c r="K63" s="35">
        <v>0</v>
      </c>
      <c r="L63" s="36">
        <f t="shared" si="4"/>
        <v>0</v>
      </c>
    </row>
    <row r="64" spans="1:12" ht="16.5" customHeight="1">
      <c r="A64" s="26">
        <v>35</v>
      </c>
      <c r="B64" s="14" t="s">
        <v>5</v>
      </c>
      <c r="C64" s="26">
        <v>901</v>
      </c>
      <c r="D64" s="15">
        <v>111</v>
      </c>
      <c r="E64" s="12" t="s">
        <v>99</v>
      </c>
      <c r="F64" s="12"/>
      <c r="G64" s="34">
        <v>300</v>
      </c>
      <c r="H64" s="34"/>
      <c r="I64" s="66">
        <v>300</v>
      </c>
      <c r="J64" s="66">
        <v>1148</v>
      </c>
      <c r="K64" s="35">
        <v>0</v>
      </c>
      <c r="L64" s="36">
        <f t="shared" si="4"/>
        <v>0</v>
      </c>
    </row>
    <row r="65" spans="1:41" ht="15.75" customHeight="1">
      <c r="A65" s="26">
        <v>36</v>
      </c>
      <c r="B65" s="14" t="s">
        <v>6</v>
      </c>
      <c r="C65" s="26">
        <v>901</v>
      </c>
      <c r="D65" s="15">
        <v>111</v>
      </c>
      <c r="E65" s="12" t="s">
        <v>101</v>
      </c>
      <c r="F65" s="12"/>
      <c r="G65" s="34">
        <v>300</v>
      </c>
      <c r="H65" s="34"/>
      <c r="I65" s="66">
        <v>300</v>
      </c>
      <c r="J65" s="66">
        <v>1148</v>
      </c>
      <c r="K65" s="35">
        <v>0</v>
      </c>
      <c r="L65" s="36">
        <f t="shared" ref="L65" si="5">K65/J65*100</f>
        <v>0</v>
      </c>
    </row>
    <row r="66" spans="1:41" ht="15" customHeight="1">
      <c r="A66" s="26">
        <v>37</v>
      </c>
      <c r="B66" s="13" t="s">
        <v>41</v>
      </c>
      <c r="C66" s="27">
        <v>901</v>
      </c>
      <c r="D66" s="16">
        <v>111</v>
      </c>
      <c r="E66" s="17" t="s">
        <v>101</v>
      </c>
      <c r="F66" s="17" t="s">
        <v>40</v>
      </c>
      <c r="G66" s="34">
        <v>300</v>
      </c>
      <c r="H66" s="34"/>
      <c r="I66" s="72">
        <v>300</v>
      </c>
      <c r="J66" s="72">
        <v>1148</v>
      </c>
      <c r="K66" s="36">
        <v>0</v>
      </c>
      <c r="L66" s="36">
        <f t="shared" ref="L66" si="6">K66/J66*100</f>
        <v>0</v>
      </c>
    </row>
    <row r="67" spans="1:41" s="10" customFormat="1" ht="22.5" customHeight="1">
      <c r="A67" s="26">
        <v>38</v>
      </c>
      <c r="B67" s="14" t="s">
        <v>23</v>
      </c>
      <c r="C67" s="26">
        <v>901</v>
      </c>
      <c r="D67" s="15">
        <v>113</v>
      </c>
      <c r="E67" s="12"/>
      <c r="F67" s="17"/>
      <c r="G67" s="91">
        <v>10972.1</v>
      </c>
      <c r="H67" s="34"/>
      <c r="I67" s="66">
        <f>SUM(I68+I88+I91+I94)</f>
        <v>12995.3</v>
      </c>
      <c r="J67" s="66">
        <f>SUM(J68+J88+J91+J94)</f>
        <v>28035.4</v>
      </c>
      <c r="K67" s="66">
        <f>SUM(K68+K88+K91+K94)</f>
        <v>21179.300000000003</v>
      </c>
      <c r="L67" s="35">
        <f t="shared" ref="L67:L78" si="7">K67/J67*100</f>
        <v>75.544846872168776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42" customHeight="1">
      <c r="A68" s="26">
        <v>39</v>
      </c>
      <c r="B68" s="14" t="s">
        <v>254</v>
      </c>
      <c r="C68" s="26">
        <v>901</v>
      </c>
      <c r="D68" s="15">
        <v>113</v>
      </c>
      <c r="E68" s="12" t="s">
        <v>107</v>
      </c>
      <c r="F68" s="17"/>
      <c r="G68" s="91">
        <v>10496.1</v>
      </c>
      <c r="H68" s="34"/>
      <c r="I68" s="66">
        <f>SUM(I69+I75+I77+I79+I85)</f>
        <v>12777.8</v>
      </c>
      <c r="J68" s="66">
        <f>SUM(J69+J73+J75+J77+J79+J85)</f>
        <v>27591</v>
      </c>
      <c r="K68" s="66">
        <f>SUM(K69+K75+K77+K79+K85)</f>
        <v>20814.2</v>
      </c>
      <c r="L68" s="35">
        <f t="shared" si="7"/>
        <v>75.438367583632342</v>
      </c>
    </row>
    <row r="69" spans="1:41" ht="22.5" customHeight="1">
      <c r="A69" s="26">
        <v>40</v>
      </c>
      <c r="B69" s="39" t="s">
        <v>56</v>
      </c>
      <c r="C69" s="26">
        <v>901</v>
      </c>
      <c r="D69" s="15">
        <v>113</v>
      </c>
      <c r="E69" s="12" t="s">
        <v>108</v>
      </c>
      <c r="F69" s="17"/>
      <c r="G69" s="34">
        <v>9440.4</v>
      </c>
      <c r="H69" s="34"/>
      <c r="I69" s="66">
        <f>SUM(I70:I71)</f>
        <v>11662.4</v>
      </c>
      <c r="J69" s="66">
        <f>SUM(J70:J72)</f>
        <v>26392</v>
      </c>
      <c r="K69" s="66">
        <f>SUM(K70:K72)</f>
        <v>20083.5</v>
      </c>
      <c r="L69" s="66">
        <f t="shared" si="7"/>
        <v>76.09692331009397</v>
      </c>
    </row>
    <row r="70" spans="1:41" ht="21" customHeight="1">
      <c r="A70" s="26">
        <v>41</v>
      </c>
      <c r="B70" s="40" t="s">
        <v>57</v>
      </c>
      <c r="C70" s="27">
        <v>901</v>
      </c>
      <c r="D70" s="16">
        <v>113</v>
      </c>
      <c r="E70" s="17" t="s">
        <v>108</v>
      </c>
      <c r="F70" s="17" t="s">
        <v>33</v>
      </c>
      <c r="G70" s="34">
        <v>5938</v>
      </c>
      <c r="H70" s="34"/>
      <c r="I70" s="101">
        <v>7162.4</v>
      </c>
      <c r="J70" s="72">
        <v>19001.599999999999</v>
      </c>
      <c r="K70" s="36">
        <v>14214.3</v>
      </c>
      <c r="L70" s="36">
        <f t="shared" si="7"/>
        <v>74.80580582687773</v>
      </c>
    </row>
    <row r="71" spans="1:41" ht="28.5" customHeight="1">
      <c r="A71" s="26">
        <v>42</v>
      </c>
      <c r="B71" s="13" t="s">
        <v>161</v>
      </c>
      <c r="C71" s="27">
        <v>901</v>
      </c>
      <c r="D71" s="16">
        <v>113</v>
      </c>
      <c r="E71" s="17" t="s">
        <v>108</v>
      </c>
      <c r="F71" s="17" t="s">
        <v>54</v>
      </c>
      <c r="G71" s="34">
        <v>3502.4</v>
      </c>
      <c r="H71" s="34"/>
      <c r="I71" s="101">
        <v>4500</v>
      </c>
      <c r="J71" s="72">
        <v>7364.5</v>
      </c>
      <c r="K71" s="72">
        <v>5860.8</v>
      </c>
      <c r="L71" s="72">
        <f t="shared" si="7"/>
        <v>79.581777445855124</v>
      </c>
    </row>
    <row r="72" spans="1:41" ht="17.25" customHeight="1">
      <c r="A72" s="26" t="s">
        <v>501</v>
      </c>
      <c r="B72" s="13" t="s">
        <v>351</v>
      </c>
      <c r="C72" s="27">
        <v>901</v>
      </c>
      <c r="D72" s="16">
        <v>113</v>
      </c>
      <c r="E72" s="17" t="s">
        <v>108</v>
      </c>
      <c r="F72" s="17" t="s">
        <v>159</v>
      </c>
      <c r="G72" s="34"/>
      <c r="H72" s="34"/>
      <c r="I72" s="101">
        <v>0</v>
      </c>
      <c r="J72" s="72">
        <v>25.9</v>
      </c>
      <c r="K72" s="36">
        <v>8.4</v>
      </c>
      <c r="L72" s="72">
        <f t="shared" si="7"/>
        <v>32.432432432432435</v>
      </c>
    </row>
    <row r="73" spans="1:41" ht="83.25" customHeight="1">
      <c r="A73" s="26">
        <v>43</v>
      </c>
      <c r="B73" s="130" t="s">
        <v>500</v>
      </c>
      <c r="C73" s="26">
        <v>901</v>
      </c>
      <c r="D73" s="15">
        <v>113</v>
      </c>
      <c r="E73" s="12" t="s">
        <v>503</v>
      </c>
      <c r="F73" s="12"/>
      <c r="G73" s="37"/>
      <c r="H73" s="37"/>
      <c r="I73" s="131">
        <v>0</v>
      </c>
      <c r="J73" s="66">
        <f>J74</f>
        <v>83.6</v>
      </c>
      <c r="K73" s="35">
        <v>0</v>
      </c>
      <c r="L73" s="66">
        <v>0</v>
      </c>
    </row>
    <row r="74" spans="1:41" ht="15.75" customHeight="1">
      <c r="A74" s="26" t="s">
        <v>502</v>
      </c>
      <c r="B74" s="40" t="s">
        <v>57</v>
      </c>
      <c r="C74" s="27">
        <v>901</v>
      </c>
      <c r="D74" s="16">
        <v>113</v>
      </c>
      <c r="E74" s="17" t="s">
        <v>503</v>
      </c>
      <c r="F74" s="17" t="s">
        <v>33</v>
      </c>
      <c r="G74" s="34"/>
      <c r="H74" s="34"/>
      <c r="I74" s="101">
        <v>0</v>
      </c>
      <c r="J74" s="72">
        <v>83.6</v>
      </c>
      <c r="K74" s="36">
        <v>0</v>
      </c>
      <c r="L74" s="72">
        <v>0</v>
      </c>
    </row>
    <row r="75" spans="1:41" ht="28.5" customHeight="1">
      <c r="A75" s="26">
        <v>44</v>
      </c>
      <c r="B75" s="39" t="s">
        <v>165</v>
      </c>
      <c r="C75" s="26">
        <v>901</v>
      </c>
      <c r="D75" s="15">
        <v>113</v>
      </c>
      <c r="E75" s="12" t="s">
        <v>208</v>
      </c>
      <c r="F75" s="12"/>
      <c r="G75" s="37">
        <v>860.3</v>
      </c>
      <c r="H75" s="37"/>
      <c r="I75" s="66">
        <f>I76</f>
        <v>920</v>
      </c>
      <c r="J75" s="66">
        <f>J76</f>
        <v>920</v>
      </c>
      <c r="K75" s="35">
        <f>SUM(K76)</f>
        <v>671</v>
      </c>
      <c r="L75" s="35">
        <f t="shared" si="7"/>
        <v>72.934782608695642</v>
      </c>
    </row>
    <row r="76" spans="1:41" ht="27.75" customHeight="1">
      <c r="A76" s="26">
        <v>45</v>
      </c>
      <c r="B76" s="13" t="s">
        <v>161</v>
      </c>
      <c r="C76" s="27">
        <v>901</v>
      </c>
      <c r="D76" s="16">
        <v>113</v>
      </c>
      <c r="E76" s="17" t="s">
        <v>208</v>
      </c>
      <c r="F76" s="17" t="s">
        <v>54</v>
      </c>
      <c r="G76" s="34">
        <v>860.3</v>
      </c>
      <c r="H76" s="34"/>
      <c r="I76" s="72">
        <v>920</v>
      </c>
      <c r="J76" s="72">
        <v>920</v>
      </c>
      <c r="K76" s="36">
        <v>671</v>
      </c>
      <c r="L76" s="35">
        <f t="shared" si="7"/>
        <v>72.934782608695642</v>
      </c>
    </row>
    <row r="77" spans="1:41" ht="27" customHeight="1">
      <c r="A77" s="26">
        <v>46</v>
      </c>
      <c r="B77" s="39" t="s">
        <v>58</v>
      </c>
      <c r="C77" s="26">
        <v>901</v>
      </c>
      <c r="D77" s="15">
        <v>113</v>
      </c>
      <c r="E77" s="12" t="s">
        <v>209</v>
      </c>
      <c r="F77" s="17"/>
      <c r="G77" s="34">
        <v>30</v>
      </c>
      <c r="H77" s="34"/>
      <c r="I77" s="66">
        <v>30</v>
      </c>
      <c r="J77" s="66">
        <v>30</v>
      </c>
      <c r="K77" s="35">
        <f>SUM(K78)</f>
        <v>15.7</v>
      </c>
      <c r="L77" s="35">
        <f t="shared" si="7"/>
        <v>52.333333333333329</v>
      </c>
    </row>
    <row r="78" spans="1:41" s="4" customFormat="1" ht="31.5" customHeight="1">
      <c r="A78" s="26">
        <v>47</v>
      </c>
      <c r="B78" s="13" t="s">
        <v>161</v>
      </c>
      <c r="C78" s="27">
        <v>901</v>
      </c>
      <c r="D78" s="16">
        <v>113</v>
      </c>
      <c r="E78" s="17" t="s">
        <v>209</v>
      </c>
      <c r="F78" s="17" t="s">
        <v>54</v>
      </c>
      <c r="G78" s="34">
        <v>30</v>
      </c>
      <c r="H78" s="34"/>
      <c r="I78" s="72">
        <v>30</v>
      </c>
      <c r="J78" s="72">
        <v>30</v>
      </c>
      <c r="K78" s="36">
        <v>15.7</v>
      </c>
      <c r="L78" s="36">
        <f t="shared" si="7"/>
        <v>52.333333333333329</v>
      </c>
    </row>
    <row r="79" spans="1:41" ht="43.5" customHeight="1">
      <c r="A79" s="26">
        <v>48</v>
      </c>
      <c r="B79" s="39" t="s">
        <v>59</v>
      </c>
      <c r="C79" s="26">
        <v>901</v>
      </c>
      <c r="D79" s="15">
        <v>113</v>
      </c>
      <c r="E79" s="12" t="s">
        <v>178</v>
      </c>
      <c r="F79" s="17"/>
      <c r="G79" s="34">
        <v>115.4</v>
      </c>
      <c r="H79" s="34"/>
      <c r="I79" s="66">
        <v>115.4</v>
      </c>
      <c r="J79" s="66">
        <f>J80+J82</f>
        <v>115.4</v>
      </c>
      <c r="K79" s="66">
        <f>K80+K82</f>
        <v>44</v>
      </c>
      <c r="L79" s="35">
        <f t="shared" ref="L79:L84" si="8">K79/J79*100</f>
        <v>38.128249566724435</v>
      </c>
      <c r="N79" s="88" t="s">
        <v>308</v>
      </c>
    </row>
    <row r="80" spans="1:41" ht="49.5" customHeight="1">
      <c r="A80" s="26">
        <v>49</v>
      </c>
      <c r="B80" s="39" t="s">
        <v>60</v>
      </c>
      <c r="C80" s="26">
        <v>901</v>
      </c>
      <c r="D80" s="15">
        <v>113</v>
      </c>
      <c r="E80" s="12" t="s">
        <v>109</v>
      </c>
      <c r="F80" s="17"/>
      <c r="G80" s="34">
        <v>0.2</v>
      </c>
      <c r="H80" s="34"/>
      <c r="I80" s="66">
        <v>0.2</v>
      </c>
      <c r="J80" s="66">
        <f>J81</f>
        <v>0.2</v>
      </c>
      <c r="K80" s="66">
        <f>K81</f>
        <v>0</v>
      </c>
      <c r="L80" s="35">
        <f t="shared" si="8"/>
        <v>0</v>
      </c>
    </row>
    <row r="81" spans="1:13" ht="25.5" customHeight="1">
      <c r="A81" s="26">
        <v>50</v>
      </c>
      <c r="B81" s="13" t="s">
        <v>161</v>
      </c>
      <c r="C81" s="27">
        <v>901</v>
      </c>
      <c r="D81" s="16">
        <v>113</v>
      </c>
      <c r="E81" s="17" t="s">
        <v>109</v>
      </c>
      <c r="F81" s="17" t="s">
        <v>54</v>
      </c>
      <c r="G81" s="34">
        <v>0.2</v>
      </c>
      <c r="H81" s="34"/>
      <c r="I81" s="72">
        <v>0.2</v>
      </c>
      <c r="J81" s="72">
        <v>0.2</v>
      </c>
      <c r="K81" s="36">
        <v>0</v>
      </c>
      <c r="L81" s="36">
        <f t="shared" si="8"/>
        <v>0</v>
      </c>
    </row>
    <row r="82" spans="1:13" ht="26.25" customHeight="1">
      <c r="A82" s="26">
        <v>51</v>
      </c>
      <c r="B82" s="39" t="s">
        <v>61</v>
      </c>
      <c r="C82" s="26">
        <v>901</v>
      </c>
      <c r="D82" s="15">
        <v>113</v>
      </c>
      <c r="E82" s="12" t="s">
        <v>110</v>
      </c>
      <c r="F82" s="17"/>
      <c r="G82" s="34">
        <v>115.2</v>
      </c>
      <c r="H82" s="34"/>
      <c r="I82" s="66">
        <v>115.2</v>
      </c>
      <c r="J82" s="66">
        <f>J83+J84</f>
        <v>115.2</v>
      </c>
      <c r="K82" s="35">
        <f>SUM(K83:K84)</f>
        <v>44</v>
      </c>
      <c r="L82" s="35">
        <f t="shared" si="8"/>
        <v>38.194444444444443</v>
      </c>
    </row>
    <row r="83" spans="1:13" ht="18.75" customHeight="1">
      <c r="A83" s="26">
        <v>52</v>
      </c>
      <c r="B83" s="13" t="s">
        <v>162</v>
      </c>
      <c r="C83" s="27">
        <v>901</v>
      </c>
      <c r="D83" s="16">
        <v>113</v>
      </c>
      <c r="E83" s="17" t="s">
        <v>110</v>
      </c>
      <c r="F83" s="17" t="s">
        <v>39</v>
      </c>
      <c r="G83" s="34">
        <v>78.2</v>
      </c>
      <c r="H83" s="34"/>
      <c r="I83" s="72">
        <v>85</v>
      </c>
      <c r="J83" s="72">
        <v>85</v>
      </c>
      <c r="K83" s="36">
        <v>42.8</v>
      </c>
      <c r="L83" s="36">
        <f t="shared" si="8"/>
        <v>50.352941176470587</v>
      </c>
    </row>
    <row r="84" spans="1:13" ht="12.75" customHeight="1">
      <c r="A84" s="26">
        <v>53</v>
      </c>
      <c r="B84" s="13" t="s">
        <v>161</v>
      </c>
      <c r="C84" s="27">
        <v>901</v>
      </c>
      <c r="D84" s="16">
        <v>113</v>
      </c>
      <c r="E84" s="17" t="s">
        <v>110</v>
      </c>
      <c r="F84" s="17" t="s">
        <v>54</v>
      </c>
      <c r="G84" s="34">
        <v>37</v>
      </c>
      <c r="H84" s="34"/>
      <c r="I84" s="72">
        <v>30.2</v>
      </c>
      <c r="J84" s="72">
        <v>30.2</v>
      </c>
      <c r="K84" s="36">
        <v>1.2</v>
      </c>
      <c r="L84" s="36">
        <f t="shared" si="8"/>
        <v>3.9735099337748347</v>
      </c>
    </row>
    <row r="85" spans="1:13" ht="21" customHeight="1">
      <c r="A85" s="26">
        <v>54</v>
      </c>
      <c r="B85" s="39" t="s">
        <v>62</v>
      </c>
      <c r="C85" s="26">
        <v>901</v>
      </c>
      <c r="D85" s="15">
        <v>113</v>
      </c>
      <c r="E85" s="12" t="s">
        <v>111</v>
      </c>
      <c r="F85" s="17"/>
      <c r="G85" s="34">
        <v>50</v>
      </c>
      <c r="H85" s="34"/>
      <c r="I85" s="66">
        <v>50</v>
      </c>
      <c r="J85" s="66">
        <f>J86</f>
        <v>50</v>
      </c>
      <c r="K85" s="35">
        <f>SUM(K86)</f>
        <v>0</v>
      </c>
      <c r="L85" s="36">
        <v>0</v>
      </c>
      <c r="M85" s="88" t="s">
        <v>308</v>
      </c>
    </row>
    <row r="86" spans="1:13" ht="26.25" customHeight="1">
      <c r="A86" s="26">
        <v>55</v>
      </c>
      <c r="B86" s="13" t="s">
        <v>161</v>
      </c>
      <c r="C86" s="27">
        <v>901</v>
      </c>
      <c r="D86" s="16">
        <v>113</v>
      </c>
      <c r="E86" s="17" t="s">
        <v>111</v>
      </c>
      <c r="F86" s="17" t="s">
        <v>54</v>
      </c>
      <c r="G86" s="34">
        <v>50</v>
      </c>
      <c r="H86" s="34"/>
      <c r="I86" s="72">
        <v>50</v>
      </c>
      <c r="J86" s="72">
        <v>50</v>
      </c>
      <c r="K86" s="36">
        <v>0</v>
      </c>
      <c r="L86" s="36">
        <v>0</v>
      </c>
    </row>
    <row r="87" spans="1:13" ht="37.5" customHeight="1">
      <c r="A87" s="26">
        <v>56</v>
      </c>
      <c r="B87" s="39" t="s">
        <v>414</v>
      </c>
      <c r="C87" s="26">
        <v>901</v>
      </c>
      <c r="D87" s="15">
        <v>113</v>
      </c>
      <c r="E87" s="12" t="s">
        <v>112</v>
      </c>
      <c r="F87" s="12"/>
      <c r="G87" s="34">
        <v>476</v>
      </c>
      <c r="H87" s="34"/>
      <c r="I87" s="66">
        <f>SUM(I88)</f>
        <v>199.5</v>
      </c>
      <c r="J87" s="66">
        <f>SUM(J88)</f>
        <v>176.5</v>
      </c>
      <c r="K87" s="35">
        <f>SUM(K88)</f>
        <v>106.2</v>
      </c>
      <c r="L87" s="36">
        <f t="shared" ref="L87:L92" si="9">K87/J87*100</f>
        <v>60.169971671388097</v>
      </c>
    </row>
    <row r="88" spans="1:13" ht="51" customHeight="1">
      <c r="A88" s="26">
        <v>57</v>
      </c>
      <c r="B88" s="39" t="s">
        <v>240</v>
      </c>
      <c r="C88" s="26">
        <v>901</v>
      </c>
      <c r="D88" s="15">
        <v>113</v>
      </c>
      <c r="E88" s="12" t="s">
        <v>113</v>
      </c>
      <c r="F88" s="12"/>
      <c r="G88" s="34">
        <v>476</v>
      </c>
      <c r="H88" s="34"/>
      <c r="I88" s="66">
        <f>SUM(I89:I90)</f>
        <v>199.5</v>
      </c>
      <c r="J88" s="66">
        <f>SUM(J89:J90)</f>
        <v>176.5</v>
      </c>
      <c r="K88" s="66">
        <f>SUM(K89:K90)</f>
        <v>106.2</v>
      </c>
      <c r="L88" s="35">
        <f t="shared" si="9"/>
        <v>60.169971671388097</v>
      </c>
    </row>
    <row r="89" spans="1:13" ht="19.5" customHeight="1">
      <c r="A89" s="26">
        <v>58</v>
      </c>
      <c r="B89" s="13" t="s">
        <v>162</v>
      </c>
      <c r="C89" s="27">
        <v>901</v>
      </c>
      <c r="D89" s="16">
        <v>113</v>
      </c>
      <c r="E89" s="17" t="s">
        <v>113</v>
      </c>
      <c r="F89" s="17" t="s">
        <v>39</v>
      </c>
      <c r="G89" s="34">
        <v>97.6</v>
      </c>
      <c r="H89" s="34"/>
      <c r="I89" s="72">
        <v>101</v>
      </c>
      <c r="J89" s="72">
        <v>101</v>
      </c>
      <c r="K89" s="36">
        <v>35.700000000000003</v>
      </c>
      <c r="L89" s="36">
        <f t="shared" si="9"/>
        <v>35.346534653465348</v>
      </c>
    </row>
    <row r="90" spans="1:13" ht="28.5" customHeight="1">
      <c r="A90" s="26">
        <v>59</v>
      </c>
      <c r="B90" s="13" t="s">
        <v>161</v>
      </c>
      <c r="C90" s="27">
        <v>901</v>
      </c>
      <c r="D90" s="16">
        <v>113</v>
      </c>
      <c r="E90" s="17" t="s">
        <v>113</v>
      </c>
      <c r="F90" s="17" t="s">
        <v>54</v>
      </c>
      <c r="G90" s="34">
        <v>378.4</v>
      </c>
      <c r="H90" s="34"/>
      <c r="I90" s="72">
        <v>98.5</v>
      </c>
      <c r="J90" s="72">
        <v>75.5</v>
      </c>
      <c r="K90" s="36">
        <v>70.5</v>
      </c>
      <c r="L90" s="36">
        <f t="shared" si="9"/>
        <v>93.377483443708613</v>
      </c>
    </row>
    <row r="91" spans="1:13" ht="25.5" customHeight="1">
      <c r="A91" s="26">
        <v>60</v>
      </c>
      <c r="B91" s="14" t="s">
        <v>415</v>
      </c>
      <c r="C91" s="26">
        <v>919</v>
      </c>
      <c r="D91" s="15">
        <v>113</v>
      </c>
      <c r="E91" s="12" t="s">
        <v>153</v>
      </c>
      <c r="F91" s="17"/>
      <c r="G91" s="34"/>
      <c r="H91" s="34"/>
      <c r="I91" s="105">
        <v>6</v>
      </c>
      <c r="J91" s="66">
        <v>6</v>
      </c>
      <c r="K91" s="35">
        <f>SUM(K92)</f>
        <v>3</v>
      </c>
      <c r="L91" s="36">
        <f t="shared" si="9"/>
        <v>50</v>
      </c>
    </row>
    <row r="92" spans="1:13" ht="25.5" customHeight="1">
      <c r="A92" s="26">
        <v>61</v>
      </c>
      <c r="B92" s="14" t="s">
        <v>86</v>
      </c>
      <c r="C92" s="26">
        <v>919</v>
      </c>
      <c r="D92" s="15">
        <v>113</v>
      </c>
      <c r="E92" s="12" t="s">
        <v>154</v>
      </c>
      <c r="F92" s="17"/>
      <c r="G92" s="34"/>
      <c r="H92" s="34"/>
      <c r="I92" s="104">
        <v>6</v>
      </c>
      <c r="J92" s="72">
        <v>6</v>
      </c>
      <c r="K92" s="35">
        <f>SUM(K93)</f>
        <v>3</v>
      </c>
      <c r="L92" s="36">
        <f t="shared" si="9"/>
        <v>50</v>
      </c>
    </row>
    <row r="93" spans="1:13" ht="26.25" customHeight="1">
      <c r="A93" s="26">
        <v>62</v>
      </c>
      <c r="B93" s="13" t="s">
        <v>161</v>
      </c>
      <c r="C93" s="27">
        <v>919</v>
      </c>
      <c r="D93" s="16">
        <v>113</v>
      </c>
      <c r="E93" s="17" t="s">
        <v>154</v>
      </c>
      <c r="F93" s="17" t="s">
        <v>54</v>
      </c>
      <c r="G93" s="34"/>
      <c r="H93" s="34"/>
      <c r="I93" s="104">
        <v>6</v>
      </c>
      <c r="J93" s="72">
        <v>6</v>
      </c>
      <c r="K93" s="36">
        <v>3</v>
      </c>
      <c r="L93" s="36">
        <f t="shared" ref="L93" si="10">K93/J93*100</f>
        <v>50</v>
      </c>
    </row>
    <row r="94" spans="1:13" ht="12.75" customHeight="1">
      <c r="A94" s="26">
        <v>63</v>
      </c>
      <c r="B94" s="14" t="s">
        <v>51</v>
      </c>
      <c r="C94" s="26">
        <v>901</v>
      </c>
      <c r="D94" s="15">
        <v>113</v>
      </c>
      <c r="E94" s="51" t="s">
        <v>99</v>
      </c>
      <c r="F94" s="17"/>
      <c r="G94" s="34"/>
      <c r="H94" s="34"/>
      <c r="I94" s="105">
        <v>12</v>
      </c>
      <c r="J94" s="66">
        <f>J95+J97</f>
        <v>261.89999999999998</v>
      </c>
      <c r="K94" s="66">
        <f>K95+K97</f>
        <v>255.89999999999998</v>
      </c>
      <c r="L94" s="36">
        <f t="shared" ref="L94:L98" si="11">K94/J94*100</f>
        <v>97.709049255441002</v>
      </c>
    </row>
    <row r="95" spans="1:13" ht="29.25" customHeight="1">
      <c r="A95" s="26">
        <v>64</v>
      </c>
      <c r="B95" s="14" t="s">
        <v>52</v>
      </c>
      <c r="C95" s="127">
        <v>912.91300000000001</v>
      </c>
      <c r="D95" s="15">
        <v>113</v>
      </c>
      <c r="E95" s="12" t="s">
        <v>98</v>
      </c>
      <c r="F95" s="17"/>
      <c r="G95" s="34"/>
      <c r="H95" s="34"/>
      <c r="I95" s="105">
        <v>12</v>
      </c>
      <c r="J95" s="66">
        <f>J96</f>
        <v>15.7</v>
      </c>
      <c r="K95" s="105">
        <f t="shared" ref="K95:K97" si="12">SUM(K96)</f>
        <v>9.6999999999999993</v>
      </c>
      <c r="L95" s="35">
        <f t="shared" si="11"/>
        <v>61.783439490445858</v>
      </c>
      <c r="M95" t="s">
        <v>308</v>
      </c>
    </row>
    <row r="96" spans="1:13" ht="12.75" customHeight="1">
      <c r="A96" s="26">
        <v>65</v>
      </c>
      <c r="B96" s="13" t="s">
        <v>162</v>
      </c>
      <c r="C96" s="128">
        <v>912.91300000000001</v>
      </c>
      <c r="D96" s="16">
        <v>113</v>
      </c>
      <c r="E96" s="17" t="s">
        <v>98</v>
      </c>
      <c r="F96" s="17" t="s">
        <v>39</v>
      </c>
      <c r="G96" s="34"/>
      <c r="H96" s="34"/>
      <c r="I96" s="104">
        <v>12</v>
      </c>
      <c r="J96" s="104">
        <v>15.7</v>
      </c>
      <c r="K96" s="53">
        <v>9.6999999999999993</v>
      </c>
      <c r="L96" s="36">
        <f t="shared" si="11"/>
        <v>61.783439490445858</v>
      </c>
    </row>
    <row r="97" spans="1:13" ht="12.75" customHeight="1">
      <c r="A97" s="26">
        <v>66</v>
      </c>
      <c r="B97" s="14" t="s">
        <v>352</v>
      </c>
      <c r="C97" s="26">
        <v>901</v>
      </c>
      <c r="D97" s="15">
        <v>113</v>
      </c>
      <c r="E97" s="12" t="s">
        <v>353</v>
      </c>
      <c r="F97" s="17"/>
      <c r="G97" s="34"/>
      <c r="H97" s="34"/>
      <c r="I97" s="105">
        <v>0</v>
      </c>
      <c r="J97" s="66">
        <f>J98</f>
        <v>246.2</v>
      </c>
      <c r="K97" s="105">
        <f t="shared" si="12"/>
        <v>246.2</v>
      </c>
      <c r="L97" s="36">
        <f t="shared" si="11"/>
        <v>100</v>
      </c>
    </row>
    <row r="98" spans="1:13" ht="12.75" customHeight="1">
      <c r="A98" s="26">
        <v>67</v>
      </c>
      <c r="B98" s="13" t="s">
        <v>352</v>
      </c>
      <c r="C98" s="27">
        <v>901</v>
      </c>
      <c r="D98" s="16">
        <v>113</v>
      </c>
      <c r="E98" s="17" t="s">
        <v>353</v>
      </c>
      <c r="F98" s="17" t="s">
        <v>354</v>
      </c>
      <c r="G98" s="34"/>
      <c r="H98" s="34"/>
      <c r="I98" s="104">
        <v>0</v>
      </c>
      <c r="J98" s="123">
        <v>246.2</v>
      </c>
      <c r="K98" s="123">
        <v>246.2</v>
      </c>
      <c r="L98" s="36">
        <f t="shared" si="11"/>
        <v>100</v>
      </c>
      <c r="M98" s="88" t="s">
        <v>470</v>
      </c>
    </row>
    <row r="99" spans="1:13" ht="15" customHeight="1">
      <c r="A99" s="26">
        <v>68</v>
      </c>
      <c r="B99" s="14" t="s">
        <v>7</v>
      </c>
      <c r="C99" s="26">
        <v>901</v>
      </c>
      <c r="D99" s="15">
        <v>200</v>
      </c>
      <c r="E99" s="12"/>
      <c r="F99" s="17"/>
      <c r="G99" s="34">
        <v>302.8</v>
      </c>
      <c r="H99" s="34"/>
      <c r="I99" s="66">
        <f>I100</f>
        <v>336.40000000000003</v>
      </c>
      <c r="J99" s="66">
        <f>J100</f>
        <v>336.40000000000003</v>
      </c>
      <c r="K99" s="66">
        <f>K100</f>
        <v>208.5</v>
      </c>
      <c r="L99" s="36">
        <f t="shared" ref="L99:L109" si="13">K99/J99*100</f>
        <v>61.979785969084425</v>
      </c>
    </row>
    <row r="100" spans="1:13" ht="16.5" customHeight="1">
      <c r="A100" s="26">
        <v>69</v>
      </c>
      <c r="B100" s="14" t="s">
        <v>8</v>
      </c>
      <c r="C100" s="26">
        <v>901</v>
      </c>
      <c r="D100" s="15">
        <v>203</v>
      </c>
      <c r="E100" s="12"/>
      <c r="F100" s="17"/>
      <c r="G100" s="34">
        <v>302.8</v>
      </c>
      <c r="H100" s="34"/>
      <c r="I100" s="66">
        <f>I101</f>
        <v>336.40000000000003</v>
      </c>
      <c r="J100" s="66">
        <f>J101</f>
        <v>336.40000000000003</v>
      </c>
      <c r="K100" s="35">
        <f>SUM(K101)</f>
        <v>208.5</v>
      </c>
      <c r="L100" s="36">
        <f t="shared" si="13"/>
        <v>61.979785969084425</v>
      </c>
    </row>
    <row r="101" spans="1:13" ht="13.5" customHeight="1">
      <c r="A101" s="26">
        <v>70</v>
      </c>
      <c r="B101" s="14" t="s">
        <v>51</v>
      </c>
      <c r="C101" s="26">
        <v>901</v>
      </c>
      <c r="D101" s="15">
        <v>203</v>
      </c>
      <c r="E101" s="12" t="s">
        <v>99</v>
      </c>
      <c r="F101" s="17"/>
      <c r="G101" s="34">
        <v>302.8</v>
      </c>
      <c r="H101" s="34"/>
      <c r="I101" s="66">
        <f>I102</f>
        <v>336.40000000000003</v>
      </c>
      <c r="J101" s="66">
        <f>J102</f>
        <v>336.40000000000003</v>
      </c>
      <c r="K101" s="35">
        <f>SUM(K102)</f>
        <v>208.5</v>
      </c>
      <c r="L101" s="36">
        <f t="shared" si="13"/>
        <v>61.979785969084425</v>
      </c>
    </row>
    <row r="102" spans="1:13" ht="29.25" customHeight="1">
      <c r="A102" s="26">
        <v>71</v>
      </c>
      <c r="B102" s="14" t="s">
        <v>32</v>
      </c>
      <c r="C102" s="26">
        <v>901</v>
      </c>
      <c r="D102" s="15">
        <v>203</v>
      </c>
      <c r="E102" s="12" t="s">
        <v>115</v>
      </c>
      <c r="F102" s="17"/>
      <c r="G102" s="34">
        <v>302.8</v>
      </c>
      <c r="H102" s="34"/>
      <c r="I102" s="66">
        <f>I103+I104</f>
        <v>336.40000000000003</v>
      </c>
      <c r="J102" s="66">
        <f>J103+J104</f>
        <v>336.40000000000003</v>
      </c>
      <c r="K102" s="66">
        <f>K103+K104</f>
        <v>208.5</v>
      </c>
      <c r="L102" s="36">
        <f t="shared" si="13"/>
        <v>61.979785969084425</v>
      </c>
    </row>
    <row r="103" spans="1:13" ht="16.5" customHeight="1">
      <c r="A103" s="26">
        <v>72</v>
      </c>
      <c r="B103" s="13" t="s">
        <v>162</v>
      </c>
      <c r="C103" s="27">
        <v>901</v>
      </c>
      <c r="D103" s="16">
        <v>203</v>
      </c>
      <c r="E103" s="17" t="s">
        <v>115</v>
      </c>
      <c r="F103" s="17" t="s">
        <v>39</v>
      </c>
      <c r="G103" s="34">
        <v>251.3</v>
      </c>
      <c r="H103" s="34"/>
      <c r="I103" s="72">
        <v>308.8</v>
      </c>
      <c r="J103" s="72">
        <v>308.8</v>
      </c>
      <c r="K103" s="36">
        <v>202.2</v>
      </c>
      <c r="L103" s="36">
        <f t="shared" si="13"/>
        <v>65.479274611398949</v>
      </c>
    </row>
    <row r="104" spans="1:13" ht="24.75" customHeight="1">
      <c r="A104" s="26">
        <v>73</v>
      </c>
      <c r="B104" s="13" t="s">
        <v>161</v>
      </c>
      <c r="C104" s="27">
        <v>901</v>
      </c>
      <c r="D104" s="16">
        <v>203</v>
      </c>
      <c r="E104" s="17" t="s">
        <v>115</v>
      </c>
      <c r="F104" s="17" t="s">
        <v>54</v>
      </c>
      <c r="G104" s="41">
        <v>51.5</v>
      </c>
      <c r="H104" s="34"/>
      <c r="I104" s="72">
        <v>27.6</v>
      </c>
      <c r="J104" s="72">
        <v>27.6</v>
      </c>
      <c r="K104" s="36">
        <v>6.3</v>
      </c>
      <c r="L104" s="36">
        <f t="shared" si="13"/>
        <v>22.826086956521738</v>
      </c>
    </row>
    <row r="105" spans="1:13" ht="19.5" customHeight="1">
      <c r="A105" s="26">
        <v>74</v>
      </c>
      <c r="B105" s="14" t="s">
        <v>9</v>
      </c>
      <c r="C105" s="26">
        <v>901</v>
      </c>
      <c r="D105" s="15">
        <v>300</v>
      </c>
      <c r="E105" s="12"/>
      <c r="F105" s="17"/>
      <c r="G105" s="107">
        <v>11609.8</v>
      </c>
      <c r="H105" s="34"/>
      <c r="I105" s="66">
        <f>SUM(I106+I114)</f>
        <v>13145.1</v>
      </c>
      <c r="J105" s="66">
        <f>SUM(J106+J114)</f>
        <v>24423.3</v>
      </c>
      <c r="K105" s="66">
        <f>SUM(K106+K114)</f>
        <v>19955.899999999998</v>
      </c>
      <c r="L105" s="36">
        <f t="shared" si="13"/>
        <v>81.708450536987215</v>
      </c>
    </row>
    <row r="106" spans="1:13" ht="18" customHeight="1">
      <c r="A106" s="26">
        <v>75</v>
      </c>
      <c r="B106" s="14" t="s">
        <v>284</v>
      </c>
      <c r="C106" s="26">
        <v>901</v>
      </c>
      <c r="D106" s="15">
        <v>309</v>
      </c>
      <c r="E106" s="12"/>
      <c r="F106" s="17"/>
      <c r="G106" s="41">
        <v>410.5</v>
      </c>
      <c r="H106" s="34"/>
      <c r="I106" s="66">
        <f>SUM(I107)</f>
        <v>370.1</v>
      </c>
      <c r="J106" s="66">
        <f>SUM(J107)</f>
        <v>432.79999999999995</v>
      </c>
      <c r="K106" s="35">
        <f>SUM(K107)</f>
        <v>432.79999999999995</v>
      </c>
      <c r="L106" s="35">
        <f t="shared" si="13"/>
        <v>100</v>
      </c>
    </row>
    <row r="107" spans="1:13" ht="39" customHeight="1">
      <c r="A107" s="26">
        <v>76</v>
      </c>
      <c r="B107" s="14" t="s">
        <v>255</v>
      </c>
      <c r="C107" s="26">
        <v>901</v>
      </c>
      <c r="D107" s="15">
        <v>309</v>
      </c>
      <c r="E107" s="12" t="s">
        <v>116</v>
      </c>
      <c r="F107" s="17"/>
      <c r="G107" s="42">
        <v>410.5</v>
      </c>
      <c r="H107" s="34"/>
      <c r="I107" s="66">
        <f>SUM(I108+I110+I112)</f>
        <v>370.1</v>
      </c>
      <c r="J107" s="66">
        <f>SUM(J108+J110+J112)</f>
        <v>432.79999999999995</v>
      </c>
      <c r="K107" s="66">
        <f>SUM(K108+K110+K112)</f>
        <v>432.79999999999995</v>
      </c>
      <c r="L107" s="35">
        <f t="shared" si="13"/>
        <v>100</v>
      </c>
    </row>
    <row r="108" spans="1:13" ht="21.75" customHeight="1">
      <c r="A108" s="26">
        <v>77</v>
      </c>
      <c r="B108" s="14" t="s">
        <v>91</v>
      </c>
      <c r="C108" s="26">
        <v>901</v>
      </c>
      <c r="D108" s="15">
        <v>309</v>
      </c>
      <c r="E108" s="12" t="s">
        <v>117</v>
      </c>
      <c r="F108" s="17"/>
      <c r="G108" s="41">
        <v>274.7</v>
      </c>
      <c r="H108" s="34"/>
      <c r="I108" s="66">
        <v>370.1</v>
      </c>
      <c r="J108" s="66">
        <f>J109</f>
        <v>350.4</v>
      </c>
      <c r="K108" s="35">
        <f>SUM(K109)</f>
        <v>350.4</v>
      </c>
      <c r="L108" s="35">
        <f t="shared" si="13"/>
        <v>100</v>
      </c>
    </row>
    <row r="109" spans="1:13" ht="27.75" customHeight="1">
      <c r="A109" s="26">
        <v>78</v>
      </c>
      <c r="B109" s="13" t="s">
        <v>161</v>
      </c>
      <c r="C109" s="27">
        <v>901</v>
      </c>
      <c r="D109" s="16">
        <v>309</v>
      </c>
      <c r="E109" s="17" t="s">
        <v>117</v>
      </c>
      <c r="F109" s="17" t="s">
        <v>54</v>
      </c>
      <c r="G109" s="42">
        <v>274.7</v>
      </c>
      <c r="H109" s="34"/>
      <c r="I109" s="72">
        <v>370.1</v>
      </c>
      <c r="J109" s="72">
        <v>350.4</v>
      </c>
      <c r="K109" s="36">
        <v>350.4</v>
      </c>
      <c r="L109" s="35">
        <f t="shared" si="13"/>
        <v>100</v>
      </c>
    </row>
    <row r="110" spans="1:13" ht="25.5" customHeight="1">
      <c r="A110" s="26">
        <v>79</v>
      </c>
      <c r="B110" s="97" t="s">
        <v>315</v>
      </c>
      <c r="C110" s="26">
        <v>901</v>
      </c>
      <c r="D110" s="15">
        <v>309</v>
      </c>
      <c r="E110" s="12" t="s">
        <v>316</v>
      </c>
      <c r="F110" s="12"/>
      <c r="G110" s="80">
        <v>95</v>
      </c>
      <c r="H110" s="34"/>
      <c r="I110" s="66">
        <f>SUM(I111)</f>
        <v>0</v>
      </c>
      <c r="J110" s="66">
        <f>SUM(J111)</f>
        <v>69.2</v>
      </c>
      <c r="K110" s="66">
        <f>SUM(K111)</f>
        <v>69.2</v>
      </c>
      <c r="L110" s="35">
        <f t="shared" ref="L110:L118" si="14">K110/J110*100</f>
        <v>100</v>
      </c>
    </row>
    <row r="111" spans="1:13" ht="33" customHeight="1">
      <c r="A111" s="26">
        <v>80</v>
      </c>
      <c r="B111" s="13" t="s">
        <v>161</v>
      </c>
      <c r="C111" s="27">
        <v>901</v>
      </c>
      <c r="D111" s="16">
        <v>309</v>
      </c>
      <c r="E111" s="17" t="s">
        <v>316</v>
      </c>
      <c r="F111" s="17" t="s">
        <v>54</v>
      </c>
      <c r="G111" s="80">
        <v>95</v>
      </c>
      <c r="H111" s="34"/>
      <c r="I111" s="72">
        <v>0</v>
      </c>
      <c r="J111" s="72">
        <v>69.2</v>
      </c>
      <c r="K111" s="36">
        <v>69.2</v>
      </c>
      <c r="L111" s="36">
        <f t="shared" si="14"/>
        <v>100</v>
      </c>
    </row>
    <row r="112" spans="1:13" ht="15.75" customHeight="1">
      <c r="A112" s="26">
        <v>81</v>
      </c>
      <c r="B112" s="98" t="s">
        <v>317</v>
      </c>
      <c r="C112" s="26">
        <v>901</v>
      </c>
      <c r="D112" s="15">
        <v>309</v>
      </c>
      <c r="E112" s="12" t="s">
        <v>318</v>
      </c>
      <c r="F112" s="12"/>
      <c r="G112" s="99">
        <v>18</v>
      </c>
      <c r="H112" s="37"/>
      <c r="I112" s="66">
        <f>SUM(I113)</f>
        <v>0</v>
      </c>
      <c r="J112" s="66">
        <f>SUM(J113)</f>
        <v>13.2</v>
      </c>
      <c r="K112" s="66">
        <f>SUM(K113)</f>
        <v>13.2</v>
      </c>
      <c r="L112" s="36">
        <f t="shared" si="14"/>
        <v>100</v>
      </c>
    </row>
    <row r="113" spans="1:15" ht="30.75" customHeight="1">
      <c r="A113" s="26">
        <v>82</v>
      </c>
      <c r="B113" s="13" t="s">
        <v>161</v>
      </c>
      <c r="C113" s="27">
        <v>901</v>
      </c>
      <c r="D113" s="16">
        <v>309</v>
      </c>
      <c r="E113" s="17" t="s">
        <v>318</v>
      </c>
      <c r="F113" s="17" t="s">
        <v>54</v>
      </c>
      <c r="G113" s="80">
        <v>18</v>
      </c>
      <c r="H113" s="34"/>
      <c r="I113" s="72">
        <v>0</v>
      </c>
      <c r="J113" s="72">
        <v>13.2</v>
      </c>
      <c r="K113" s="36">
        <v>13.2</v>
      </c>
      <c r="L113" s="36">
        <f t="shared" si="14"/>
        <v>100</v>
      </c>
    </row>
    <row r="114" spans="1:15" ht="25.5" customHeight="1">
      <c r="A114" s="62">
        <v>83</v>
      </c>
      <c r="B114" s="14" t="s">
        <v>285</v>
      </c>
      <c r="C114" s="26">
        <v>901</v>
      </c>
      <c r="D114" s="15">
        <v>310</v>
      </c>
      <c r="E114" s="12"/>
      <c r="F114" s="17"/>
      <c r="G114" s="91">
        <v>11199.3</v>
      </c>
      <c r="H114" s="34"/>
      <c r="I114" s="66">
        <f>SUM(I115+I121)</f>
        <v>12775</v>
      </c>
      <c r="J114" s="134">
        <f>SUM(J115+J121+J131)</f>
        <v>23990.5</v>
      </c>
      <c r="K114" s="66">
        <f>SUM(K115+K121+K131)</f>
        <v>19523.099999999999</v>
      </c>
      <c r="L114" s="35">
        <f t="shared" si="14"/>
        <v>81.378462307996912</v>
      </c>
    </row>
    <row r="115" spans="1:15" ht="39" customHeight="1">
      <c r="A115" s="62">
        <v>84</v>
      </c>
      <c r="B115" s="14" t="s">
        <v>305</v>
      </c>
      <c r="C115" s="26">
        <v>901</v>
      </c>
      <c r="D115" s="15">
        <v>310</v>
      </c>
      <c r="E115" s="12" t="s">
        <v>107</v>
      </c>
      <c r="F115" s="17"/>
      <c r="G115" s="91">
        <v>5806.3</v>
      </c>
      <c r="H115" s="34"/>
      <c r="I115" s="66">
        <f>SUM(I116)</f>
        <v>7040</v>
      </c>
      <c r="J115" s="134">
        <f>SUM(J116+J119)</f>
        <v>7367.9</v>
      </c>
      <c r="K115" s="66">
        <f>SUM(K116+K119)</f>
        <v>4227.6000000000004</v>
      </c>
      <c r="L115" s="35">
        <f t="shared" si="14"/>
        <v>57.378628917330587</v>
      </c>
    </row>
    <row r="116" spans="1:15" ht="39.75" customHeight="1">
      <c r="A116" s="62">
        <v>85</v>
      </c>
      <c r="B116" s="14" t="s">
        <v>63</v>
      </c>
      <c r="C116" s="26">
        <v>901</v>
      </c>
      <c r="D116" s="15">
        <v>310</v>
      </c>
      <c r="E116" s="12" t="s">
        <v>118</v>
      </c>
      <c r="F116" s="17"/>
      <c r="G116" s="91">
        <v>5806.3</v>
      </c>
      <c r="H116" s="34"/>
      <c r="I116" s="66">
        <f>SUM(I117:I118)</f>
        <v>7040</v>
      </c>
      <c r="J116" s="66">
        <f>SUM(J117:J118)</f>
        <v>7346.5</v>
      </c>
      <c r="K116" s="35">
        <f>SUM(K117:K118)</f>
        <v>4227.6000000000004</v>
      </c>
      <c r="L116" s="66">
        <f t="shared" si="14"/>
        <v>57.545770094602879</v>
      </c>
    </row>
    <row r="117" spans="1:15" ht="20.25" customHeight="1">
      <c r="A117" s="62">
        <v>86</v>
      </c>
      <c r="B117" s="13" t="s">
        <v>34</v>
      </c>
      <c r="C117" s="27">
        <v>901</v>
      </c>
      <c r="D117" s="16">
        <v>310</v>
      </c>
      <c r="E117" s="17" t="s">
        <v>118</v>
      </c>
      <c r="F117" s="17" t="s">
        <v>33</v>
      </c>
      <c r="G117" s="91">
        <v>4789</v>
      </c>
      <c r="H117" s="34"/>
      <c r="I117" s="72">
        <v>6597</v>
      </c>
      <c r="J117" s="72">
        <v>6097</v>
      </c>
      <c r="K117" s="36">
        <v>3683.6</v>
      </c>
      <c r="L117" s="72">
        <f>K117/J117*100</f>
        <v>60.416598327046088</v>
      </c>
      <c r="O117" s="88" t="s">
        <v>308</v>
      </c>
    </row>
    <row r="118" spans="1:15" ht="27.75" customHeight="1">
      <c r="A118" s="26" t="s">
        <v>505</v>
      </c>
      <c r="B118" s="13" t="s">
        <v>161</v>
      </c>
      <c r="C118" s="27">
        <v>901</v>
      </c>
      <c r="D118" s="16">
        <v>310</v>
      </c>
      <c r="E118" s="17" t="s">
        <v>118</v>
      </c>
      <c r="F118" s="17" t="s">
        <v>54</v>
      </c>
      <c r="G118" s="91">
        <v>1017.3</v>
      </c>
      <c r="H118" s="34"/>
      <c r="I118" s="72">
        <v>443</v>
      </c>
      <c r="J118" s="72">
        <v>1249.5</v>
      </c>
      <c r="K118" s="36">
        <v>544</v>
      </c>
      <c r="L118" s="66">
        <f t="shared" si="14"/>
        <v>43.537414965986393</v>
      </c>
      <c r="N118" t="s">
        <v>308</v>
      </c>
    </row>
    <row r="119" spans="1:15" ht="79.5" customHeight="1">
      <c r="A119" s="26">
        <v>87</v>
      </c>
      <c r="B119" s="38" t="s">
        <v>504</v>
      </c>
      <c r="C119" s="26">
        <v>901</v>
      </c>
      <c r="D119" s="15">
        <v>310</v>
      </c>
      <c r="E119" s="12" t="s">
        <v>507</v>
      </c>
      <c r="F119" s="12"/>
      <c r="G119" s="92"/>
      <c r="H119" s="37"/>
      <c r="I119" s="66">
        <v>0</v>
      </c>
      <c r="J119" s="66">
        <f>SUM(J120)</f>
        <v>21.4</v>
      </c>
      <c r="K119" s="35">
        <v>0</v>
      </c>
      <c r="L119" s="66">
        <v>0</v>
      </c>
    </row>
    <row r="120" spans="1:15" ht="24" customHeight="1">
      <c r="A120" s="26" t="s">
        <v>506</v>
      </c>
      <c r="B120" s="13" t="s">
        <v>34</v>
      </c>
      <c r="C120" s="27">
        <v>901</v>
      </c>
      <c r="D120" s="16">
        <v>310</v>
      </c>
      <c r="E120" s="17" t="s">
        <v>507</v>
      </c>
      <c r="F120" s="17" t="s">
        <v>33</v>
      </c>
      <c r="G120" s="91"/>
      <c r="H120" s="34"/>
      <c r="I120" s="72">
        <v>0</v>
      </c>
      <c r="J120" s="72">
        <v>21.4</v>
      </c>
      <c r="K120" s="36">
        <v>0</v>
      </c>
      <c r="L120" s="72">
        <v>0</v>
      </c>
    </row>
    <row r="121" spans="1:15" ht="31.5" customHeight="1">
      <c r="A121" s="26">
        <v>88</v>
      </c>
      <c r="B121" s="14" t="s">
        <v>272</v>
      </c>
      <c r="C121" s="26">
        <v>901</v>
      </c>
      <c r="D121" s="15">
        <v>310</v>
      </c>
      <c r="E121" s="12" t="s">
        <v>119</v>
      </c>
      <c r="F121" s="17"/>
      <c r="G121" s="91">
        <v>5393</v>
      </c>
      <c r="H121" s="34"/>
      <c r="I121" s="66">
        <f>SUM(I122)</f>
        <v>5735</v>
      </c>
      <c r="J121" s="66">
        <f>SUM(J122)</f>
        <v>7352.6</v>
      </c>
      <c r="K121" s="66">
        <f>SUM(K122)</f>
        <v>6834.9000000000005</v>
      </c>
      <c r="L121" s="36">
        <f t="shared" ref="L121:L135" si="15">K121/J121*100</f>
        <v>92.958953295432906</v>
      </c>
      <c r="M121" s="88" t="s">
        <v>308</v>
      </c>
    </row>
    <row r="122" spans="1:15" ht="30.75" customHeight="1">
      <c r="A122" s="26">
        <v>89</v>
      </c>
      <c r="B122" s="45" t="s">
        <v>286</v>
      </c>
      <c r="C122" s="26">
        <v>901</v>
      </c>
      <c r="D122" s="15">
        <v>310</v>
      </c>
      <c r="E122" s="12" t="s">
        <v>259</v>
      </c>
      <c r="F122" s="12"/>
      <c r="G122" s="91">
        <v>5393</v>
      </c>
      <c r="H122" s="34"/>
      <c r="I122" s="66">
        <f>SUM(I123+I125+I127+I129)</f>
        <v>5735</v>
      </c>
      <c r="J122" s="66">
        <f>SUM(J123+J125+J127+J129)</f>
        <v>7352.6</v>
      </c>
      <c r="K122" s="66">
        <f>SUM(K123+K125+K127+K129)</f>
        <v>6834.9000000000005</v>
      </c>
      <c r="L122" s="36">
        <f t="shared" si="15"/>
        <v>92.958953295432906</v>
      </c>
    </row>
    <row r="123" spans="1:15" ht="37.5" customHeight="1">
      <c r="A123" s="26">
        <v>90</v>
      </c>
      <c r="B123" s="14" t="s">
        <v>166</v>
      </c>
      <c r="C123" s="26">
        <v>901</v>
      </c>
      <c r="D123" s="15">
        <v>310</v>
      </c>
      <c r="E123" s="12" t="s">
        <v>120</v>
      </c>
      <c r="F123" s="17"/>
      <c r="G123" s="91">
        <v>4608</v>
      </c>
      <c r="H123" s="34"/>
      <c r="I123" s="66">
        <f>SUM(I124:I124)</f>
        <v>5353</v>
      </c>
      <c r="J123" s="66">
        <f>SUM(J124:J124)</f>
        <v>6873</v>
      </c>
      <c r="K123" s="66">
        <f>SUM(K124)</f>
        <v>6453</v>
      </c>
      <c r="L123" s="72">
        <f t="shared" si="15"/>
        <v>93.889131383675249</v>
      </c>
    </row>
    <row r="124" spans="1:15" ht="38.25" customHeight="1">
      <c r="A124" s="26">
        <v>91</v>
      </c>
      <c r="B124" s="42" t="s">
        <v>256</v>
      </c>
      <c r="C124" s="27">
        <v>901</v>
      </c>
      <c r="D124" s="16">
        <v>310</v>
      </c>
      <c r="E124" s="17" t="s">
        <v>120</v>
      </c>
      <c r="F124" s="17" t="s">
        <v>179</v>
      </c>
      <c r="G124" s="91">
        <v>4608</v>
      </c>
      <c r="H124" s="34"/>
      <c r="I124" s="72">
        <v>5353</v>
      </c>
      <c r="J124" s="72">
        <v>6873</v>
      </c>
      <c r="K124" s="36">
        <v>6453</v>
      </c>
      <c r="L124" s="36">
        <f t="shared" si="15"/>
        <v>93.889131383675249</v>
      </c>
    </row>
    <row r="125" spans="1:15" ht="25.5" customHeight="1">
      <c r="A125" s="26">
        <v>92</v>
      </c>
      <c r="B125" s="14" t="s">
        <v>359</v>
      </c>
      <c r="C125" s="26">
        <v>901</v>
      </c>
      <c r="D125" s="15">
        <v>310</v>
      </c>
      <c r="E125" s="12" t="s">
        <v>360</v>
      </c>
      <c r="F125" s="12"/>
      <c r="G125" s="92"/>
      <c r="H125" s="37"/>
      <c r="I125" s="66">
        <v>24</v>
      </c>
      <c r="J125" s="66">
        <v>24</v>
      </c>
      <c r="K125" s="66">
        <v>24</v>
      </c>
      <c r="L125" s="66">
        <f t="shared" si="15"/>
        <v>100</v>
      </c>
    </row>
    <row r="126" spans="1:15" ht="45" customHeight="1">
      <c r="A126" s="26">
        <v>93</v>
      </c>
      <c r="B126" s="42" t="s">
        <v>256</v>
      </c>
      <c r="C126" s="27">
        <v>901</v>
      </c>
      <c r="D126" s="16">
        <v>310</v>
      </c>
      <c r="E126" s="17" t="s">
        <v>360</v>
      </c>
      <c r="F126" s="17" t="s">
        <v>179</v>
      </c>
      <c r="G126" s="91"/>
      <c r="H126" s="34"/>
      <c r="I126" s="72">
        <v>24</v>
      </c>
      <c r="J126" s="72">
        <v>24</v>
      </c>
      <c r="K126" s="36">
        <v>24</v>
      </c>
      <c r="L126" s="36">
        <f t="shared" si="15"/>
        <v>100</v>
      </c>
    </row>
    <row r="127" spans="1:15" ht="28.5" customHeight="1">
      <c r="A127" s="26">
        <v>94</v>
      </c>
      <c r="B127" s="44" t="s">
        <v>164</v>
      </c>
      <c r="C127" s="26">
        <v>901</v>
      </c>
      <c r="D127" s="15">
        <v>310</v>
      </c>
      <c r="E127" s="12" t="s">
        <v>121</v>
      </c>
      <c r="F127" s="12"/>
      <c r="G127" s="37">
        <v>411</v>
      </c>
      <c r="H127" s="37"/>
      <c r="I127" s="66">
        <v>231</v>
      </c>
      <c r="J127" s="66">
        <f>SUM(J128)</f>
        <v>271</v>
      </c>
      <c r="K127" s="66">
        <f>SUM(K128)</f>
        <v>173.3</v>
      </c>
      <c r="L127" s="35">
        <f t="shared" si="15"/>
        <v>63.948339483394832</v>
      </c>
    </row>
    <row r="128" spans="1:15" ht="29.25" customHeight="1">
      <c r="A128" s="26" t="s">
        <v>441</v>
      </c>
      <c r="B128" s="13" t="s">
        <v>161</v>
      </c>
      <c r="C128" s="27">
        <v>901</v>
      </c>
      <c r="D128" s="16">
        <v>310</v>
      </c>
      <c r="E128" s="17" t="s">
        <v>121</v>
      </c>
      <c r="F128" s="17" t="s">
        <v>54</v>
      </c>
      <c r="G128" s="37">
        <v>411</v>
      </c>
      <c r="H128" s="37"/>
      <c r="I128" s="72">
        <v>231</v>
      </c>
      <c r="J128" s="72">
        <v>271</v>
      </c>
      <c r="K128" s="36">
        <v>173.3</v>
      </c>
      <c r="L128" s="36">
        <f t="shared" si="15"/>
        <v>63.948339483394832</v>
      </c>
    </row>
    <row r="129" spans="1:12" ht="27" customHeight="1">
      <c r="A129" s="26">
        <v>95</v>
      </c>
      <c r="B129" s="61" t="s">
        <v>257</v>
      </c>
      <c r="C129" s="62">
        <v>901</v>
      </c>
      <c r="D129" s="63">
        <v>310</v>
      </c>
      <c r="E129" s="64" t="s">
        <v>258</v>
      </c>
      <c r="F129" s="64"/>
      <c r="G129" s="65">
        <v>374</v>
      </c>
      <c r="H129" s="65"/>
      <c r="I129" s="66">
        <v>127</v>
      </c>
      <c r="J129" s="66">
        <f>SUM(J130)</f>
        <v>184.6</v>
      </c>
      <c r="K129" s="66">
        <f>SUM(K130)</f>
        <v>184.6</v>
      </c>
      <c r="L129" s="72">
        <f t="shared" si="15"/>
        <v>100</v>
      </c>
    </row>
    <row r="130" spans="1:12" ht="27" customHeight="1">
      <c r="A130" s="26" t="s">
        <v>442</v>
      </c>
      <c r="B130" s="67" t="s">
        <v>161</v>
      </c>
      <c r="C130" s="68">
        <v>901</v>
      </c>
      <c r="D130" s="69">
        <v>310</v>
      </c>
      <c r="E130" s="70" t="s">
        <v>258</v>
      </c>
      <c r="F130" s="70" t="s">
        <v>54</v>
      </c>
      <c r="G130" s="65">
        <v>374</v>
      </c>
      <c r="H130" s="65"/>
      <c r="I130" s="72">
        <v>127</v>
      </c>
      <c r="J130" s="72">
        <v>184.6</v>
      </c>
      <c r="K130" s="72">
        <v>184.6</v>
      </c>
      <c r="L130" s="72">
        <f t="shared" si="15"/>
        <v>100</v>
      </c>
    </row>
    <row r="131" spans="1:12" ht="19.5" customHeight="1">
      <c r="A131" s="26">
        <v>96</v>
      </c>
      <c r="B131" s="61" t="s">
        <v>51</v>
      </c>
      <c r="C131" s="62">
        <v>901</v>
      </c>
      <c r="D131" s="63">
        <v>310</v>
      </c>
      <c r="E131" s="64" t="s">
        <v>99</v>
      </c>
      <c r="F131" s="64"/>
      <c r="G131" s="65"/>
      <c r="H131" s="65"/>
      <c r="I131" s="66">
        <v>0</v>
      </c>
      <c r="J131" s="66">
        <f>SUM(J132)</f>
        <v>9270</v>
      </c>
      <c r="K131" s="66">
        <f>SUM(K132)</f>
        <v>8460.6</v>
      </c>
      <c r="L131" s="72">
        <f t="shared" si="15"/>
        <v>91.26860841423948</v>
      </c>
    </row>
    <row r="132" spans="1:12" ht="27" customHeight="1">
      <c r="A132" s="26">
        <v>97</v>
      </c>
      <c r="B132" s="61" t="s">
        <v>439</v>
      </c>
      <c r="C132" s="68">
        <v>901</v>
      </c>
      <c r="D132" s="69">
        <v>310</v>
      </c>
      <c r="E132" s="70" t="s">
        <v>440</v>
      </c>
      <c r="F132" s="70"/>
      <c r="G132" s="65"/>
      <c r="H132" s="65"/>
      <c r="I132" s="72">
        <v>0</v>
      </c>
      <c r="J132" s="66">
        <f>SUM(J133+J134)</f>
        <v>9270</v>
      </c>
      <c r="K132" s="66">
        <f>SUM(K133+K134)</f>
        <v>8460.6</v>
      </c>
      <c r="L132" s="72">
        <f t="shared" si="15"/>
        <v>91.26860841423948</v>
      </c>
    </row>
    <row r="133" spans="1:12" ht="27" customHeight="1">
      <c r="A133" s="26" t="s">
        <v>443</v>
      </c>
      <c r="B133" s="13" t="s">
        <v>161</v>
      </c>
      <c r="C133" s="68">
        <v>901</v>
      </c>
      <c r="D133" s="69">
        <v>310</v>
      </c>
      <c r="E133" s="70" t="s">
        <v>440</v>
      </c>
      <c r="F133" s="70" t="s">
        <v>54</v>
      </c>
      <c r="G133" s="65"/>
      <c r="H133" s="65"/>
      <c r="I133" s="72">
        <v>0</v>
      </c>
      <c r="J133" s="72">
        <v>3000</v>
      </c>
      <c r="K133" s="72">
        <v>2190.6</v>
      </c>
      <c r="L133" s="72">
        <f t="shared" si="15"/>
        <v>73.02</v>
      </c>
    </row>
    <row r="134" spans="1:12" ht="27" customHeight="1">
      <c r="A134" s="26" t="s">
        <v>444</v>
      </c>
      <c r="B134" s="67" t="s">
        <v>38</v>
      </c>
      <c r="C134" s="68">
        <v>901</v>
      </c>
      <c r="D134" s="69">
        <v>310</v>
      </c>
      <c r="E134" s="70" t="s">
        <v>440</v>
      </c>
      <c r="F134" s="70" t="s">
        <v>37</v>
      </c>
      <c r="G134" s="65"/>
      <c r="H134" s="65"/>
      <c r="I134" s="72">
        <v>0</v>
      </c>
      <c r="J134" s="72">
        <v>6270</v>
      </c>
      <c r="K134" s="72">
        <v>6270</v>
      </c>
      <c r="L134" s="72">
        <f t="shared" si="15"/>
        <v>100</v>
      </c>
    </row>
    <row r="135" spans="1:12">
      <c r="A135" s="26">
        <v>98</v>
      </c>
      <c r="B135" s="14" t="s">
        <v>10</v>
      </c>
      <c r="C135" s="26">
        <v>901</v>
      </c>
      <c r="D135" s="15">
        <v>400</v>
      </c>
      <c r="E135" s="12"/>
      <c r="F135" s="17"/>
      <c r="G135" s="91">
        <v>38861</v>
      </c>
      <c r="H135" s="34"/>
      <c r="I135" s="66">
        <f>SUM(I136+I145+I150+I156+I172+I176)</f>
        <v>26884.899999999998</v>
      </c>
      <c r="J135" s="66">
        <f>SUM(J136+J145+J150+J156+J172+J176)</f>
        <v>67303.099999999991</v>
      </c>
      <c r="K135" s="66">
        <f>SUM(K136+K145+K150+K156+K172+K176)+0.1</f>
        <v>47185.5</v>
      </c>
      <c r="L135" s="35">
        <f t="shared" si="15"/>
        <v>70.108954862406051</v>
      </c>
    </row>
    <row r="136" spans="1:12" ht="18" customHeight="1">
      <c r="A136" s="26">
        <v>99</v>
      </c>
      <c r="B136" s="14" t="s">
        <v>92</v>
      </c>
      <c r="C136" s="26">
        <v>901</v>
      </c>
      <c r="D136" s="15">
        <v>405</v>
      </c>
      <c r="E136" s="12"/>
      <c r="F136" s="17"/>
      <c r="G136" s="34">
        <v>141.9</v>
      </c>
      <c r="H136" s="34"/>
      <c r="I136" s="66">
        <f>SUM(I137+I140)</f>
        <v>130.30000000000001</v>
      </c>
      <c r="J136" s="66">
        <f>SUM(J137+J140)</f>
        <v>130.30000000000001</v>
      </c>
      <c r="K136" s="66">
        <f>SUM(K137+K140)</f>
        <v>65.2</v>
      </c>
      <c r="L136" s="72">
        <f t="shared" ref="L136:L142" si="16">K136/J136*100</f>
        <v>50.038372985418263</v>
      </c>
    </row>
    <row r="137" spans="1:12" ht="42" customHeight="1">
      <c r="A137" s="26">
        <v>100</v>
      </c>
      <c r="B137" s="14" t="s">
        <v>416</v>
      </c>
      <c r="C137" s="26">
        <v>901</v>
      </c>
      <c r="D137" s="15">
        <v>405</v>
      </c>
      <c r="E137" s="11" t="s">
        <v>128</v>
      </c>
      <c r="F137" s="11"/>
      <c r="G137" s="34">
        <v>8</v>
      </c>
      <c r="H137" s="34"/>
      <c r="I137" s="66">
        <v>8</v>
      </c>
      <c r="J137" s="66">
        <f>SUM(J138)</f>
        <v>8</v>
      </c>
      <c r="K137" s="66">
        <f>SUM(K138)</f>
        <v>3</v>
      </c>
      <c r="L137" s="36">
        <f t="shared" si="16"/>
        <v>37.5</v>
      </c>
    </row>
    <row r="138" spans="1:12" ht="30" customHeight="1">
      <c r="A138" s="26">
        <v>101</v>
      </c>
      <c r="B138" s="79" t="s">
        <v>277</v>
      </c>
      <c r="C138" s="62">
        <v>901</v>
      </c>
      <c r="D138" s="63">
        <v>405</v>
      </c>
      <c r="E138" s="77" t="s">
        <v>130</v>
      </c>
      <c r="F138" s="77"/>
      <c r="G138" s="71">
        <v>8</v>
      </c>
      <c r="H138" s="71"/>
      <c r="I138" s="66">
        <v>8</v>
      </c>
      <c r="J138" s="66">
        <f>SUM(J139)</f>
        <v>8</v>
      </c>
      <c r="K138" s="66">
        <f>SUM(K139)</f>
        <v>3</v>
      </c>
      <c r="L138" s="36">
        <f t="shared" si="16"/>
        <v>37.5</v>
      </c>
    </row>
    <row r="139" spans="1:12" ht="26.25" customHeight="1">
      <c r="A139" s="26">
        <v>102</v>
      </c>
      <c r="B139" s="67" t="s">
        <v>161</v>
      </c>
      <c r="C139" s="68">
        <v>901</v>
      </c>
      <c r="D139" s="69">
        <v>405</v>
      </c>
      <c r="E139" s="78" t="s">
        <v>130</v>
      </c>
      <c r="F139" s="78" t="s">
        <v>54</v>
      </c>
      <c r="G139" s="71">
        <v>8</v>
      </c>
      <c r="H139" s="71"/>
      <c r="I139" s="72">
        <v>8</v>
      </c>
      <c r="J139" s="72">
        <v>8</v>
      </c>
      <c r="K139" s="36">
        <v>3</v>
      </c>
      <c r="L139" s="36">
        <f t="shared" si="16"/>
        <v>37.5</v>
      </c>
    </row>
    <row r="140" spans="1:12" ht="43.5" customHeight="1">
      <c r="A140" s="26">
        <v>103</v>
      </c>
      <c r="B140" s="14" t="s">
        <v>417</v>
      </c>
      <c r="C140" s="26">
        <v>901</v>
      </c>
      <c r="D140" s="15">
        <v>405</v>
      </c>
      <c r="E140" s="12" t="s">
        <v>207</v>
      </c>
      <c r="F140" s="17"/>
      <c r="G140" s="34">
        <v>133.9</v>
      </c>
      <c r="H140" s="34"/>
      <c r="I140" s="66">
        <f>SUM(I141+I143)</f>
        <v>122.3</v>
      </c>
      <c r="J140" s="66">
        <f>SUM(J141+J143)</f>
        <v>122.3</v>
      </c>
      <c r="K140" s="66">
        <f>SUM(K141+K143)</f>
        <v>62.2</v>
      </c>
      <c r="L140" s="72">
        <f t="shared" si="16"/>
        <v>50.85854456255111</v>
      </c>
    </row>
    <row r="141" spans="1:12" ht="42" customHeight="1">
      <c r="A141" s="26">
        <v>104</v>
      </c>
      <c r="B141" s="41" t="s">
        <v>319</v>
      </c>
      <c r="C141" s="26">
        <v>901</v>
      </c>
      <c r="D141" s="15">
        <v>405</v>
      </c>
      <c r="E141" s="12" t="s">
        <v>122</v>
      </c>
      <c r="F141" s="12"/>
      <c r="G141" s="34">
        <v>127.4</v>
      </c>
      <c r="H141" s="34"/>
      <c r="I141" s="66">
        <v>115.8</v>
      </c>
      <c r="J141" s="66">
        <f>SUM(J142)</f>
        <v>115.8</v>
      </c>
      <c r="K141" s="35">
        <f t="shared" ref="K141:K143" si="17">SUM(K142)</f>
        <v>62.2</v>
      </c>
      <c r="L141" s="72">
        <f t="shared" si="16"/>
        <v>53.713298791019007</v>
      </c>
    </row>
    <row r="142" spans="1:12" ht="30" customHeight="1">
      <c r="A142" s="26">
        <v>105</v>
      </c>
      <c r="B142" s="13" t="s">
        <v>161</v>
      </c>
      <c r="C142" s="27">
        <v>901</v>
      </c>
      <c r="D142" s="16">
        <v>405</v>
      </c>
      <c r="E142" s="17" t="s">
        <v>122</v>
      </c>
      <c r="F142" s="17" t="s">
        <v>54</v>
      </c>
      <c r="G142" s="34">
        <v>127.4</v>
      </c>
      <c r="H142" s="34"/>
      <c r="I142" s="72">
        <v>115.8</v>
      </c>
      <c r="J142" s="72">
        <v>115.8</v>
      </c>
      <c r="K142" s="72">
        <v>62.2</v>
      </c>
      <c r="L142" s="72">
        <f t="shared" si="16"/>
        <v>53.713298791019007</v>
      </c>
    </row>
    <row r="143" spans="1:12" ht="42.75" customHeight="1">
      <c r="A143" s="26">
        <v>106</v>
      </c>
      <c r="B143" s="41" t="s">
        <v>309</v>
      </c>
      <c r="C143" s="26">
        <v>901</v>
      </c>
      <c r="D143" s="15">
        <v>405</v>
      </c>
      <c r="E143" s="17" t="s">
        <v>310</v>
      </c>
      <c r="F143" s="12"/>
      <c r="G143" s="34">
        <v>6.5</v>
      </c>
      <c r="H143" s="34"/>
      <c r="I143" s="66">
        <v>6.5</v>
      </c>
      <c r="J143" s="66">
        <v>6.5</v>
      </c>
      <c r="K143" s="35">
        <f t="shared" si="17"/>
        <v>0</v>
      </c>
      <c r="L143" s="36">
        <f t="shared" ref="L143:L150" si="18">K143/J143*100</f>
        <v>0</v>
      </c>
    </row>
    <row r="144" spans="1:12" ht="30" customHeight="1">
      <c r="A144" s="26">
        <v>107</v>
      </c>
      <c r="B144" s="13" t="s">
        <v>161</v>
      </c>
      <c r="C144" s="27">
        <v>901</v>
      </c>
      <c r="D144" s="16">
        <v>405</v>
      </c>
      <c r="E144" s="17" t="s">
        <v>310</v>
      </c>
      <c r="F144" s="17" t="s">
        <v>54</v>
      </c>
      <c r="G144" s="34">
        <v>6.5</v>
      </c>
      <c r="H144" s="34"/>
      <c r="I144" s="72">
        <v>6.5</v>
      </c>
      <c r="J144" s="72">
        <v>6.5</v>
      </c>
      <c r="K144" s="36">
        <v>0</v>
      </c>
      <c r="L144" s="36">
        <f t="shared" si="18"/>
        <v>0</v>
      </c>
    </row>
    <row r="145" spans="1:13">
      <c r="A145" s="26">
        <v>108</v>
      </c>
      <c r="B145" s="6" t="s">
        <v>287</v>
      </c>
      <c r="C145" s="62">
        <v>901</v>
      </c>
      <c r="D145" s="15">
        <v>406</v>
      </c>
      <c r="E145" s="12"/>
      <c r="F145" s="12"/>
      <c r="G145" s="34">
        <v>63</v>
      </c>
      <c r="H145" s="34"/>
      <c r="I145" s="66">
        <v>30</v>
      </c>
      <c r="J145" s="66">
        <f>SUM(J146)</f>
        <v>30</v>
      </c>
      <c r="K145" s="35">
        <f t="shared" ref="K145:K146" si="19">SUM(K146)</f>
        <v>29.8</v>
      </c>
      <c r="L145" s="36">
        <f t="shared" si="18"/>
        <v>99.333333333333343</v>
      </c>
    </row>
    <row r="146" spans="1:13" ht="28.5" customHeight="1">
      <c r="A146" s="26">
        <v>109</v>
      </c>
      <c r="B146" s="14" t="s">
        <v>289</v>
      </c>
      <c r="C146" s="62">
        <v>901</v>
      </c>
      <c r="D146" s="15">
        <v>406</v>
      </c>
      <c r="E146" s="12" t="s">
        <v>119</v>
      </c>
      <c r="F146" s="12"/>
      <c r="G146" s="34">
        <v>63</v>
      </c>
      <c r="H146" s="34"/>
      <c r="I146" s="66">
        <v>30</v>
      </c>
      <c r="J146" s="66">
        <f>SUM(J147)</f>
        <v>30</v>
      </c>
      <c r="K146" s="35">
        <f t="shared" si="19"/>
        <v>29.8</v>
      </c>
      <c r="L146" s="36">
        <f t="shared" si="18"/>
        <v>99.333333333333343</v>
      </c>
    </row>
    <row r="147" spans="1:13" ht="29.25" customHeight="1">
      <c r="A147" s="26">
        <v>110</v>
      </c>
      <c r="B147" s="45" t="s">
        <v>286</v>
      </c>
      <c r="C147" s="26">
        <v>901</v>
      </c>
      <c r="D147" s="15">
        <v>406</v>
      </c>
      <c r="E147" s="12" t="s">
        <v>259</v>
      </c>
      <c r="F147" s="12"/>
      <c r="G147" s="34">
        <v>63</v>
      </c>
      <c r="H147" s="34"/>
      <c r="I147" s="66">
        <v>30</v>
      </c>
      <c r="J147" s="66">
        <f>SUM(J148)</f>
        <v>30</v>
      </c>
      <c r="K147" s="35">
        <f>SUM(K148)</f>
        <v>29.8</v>
      </c>
      <c r="L147" s="36">
        <f t="shared" si="18"/>
        <v>99.333333333333343</v>
      </c>
    </row>
    <row r="148" spans="1:13" ht="18" customHeight="1">
      <c r="A148" s="26">
        <v>111</v>
      </c>
      <c r="B148" s="81" t="s">
        <v>288</v>
      </c>
      <c r="C148" s="26">
        <v>901</v>
      </c>
      <c r="D148" s="15">
        <v>406</v>
      </c>
      <c r="E148" s="12" t="s">
        <v>290</v>
      </c>
      <c r="F148" s="12"/>
      <c r="G148" s="34">
        <v>63</v>
      </c>
      <c r="H148" s="34"/>
      <c r="I148" s="66">
        <v>30</v>
      </c>
      <c r="J148" s="66">
        <f>SUM(J149)</f>
        <v>30</v>
      </c>
      <c r="K148" s="66">
        <f>SUM(K149)</f>
        <v>29.8</v>
      </c>
      <c r="L148" s="36">
        <f t="shared" si="18"/>
        <v>99.333333333333343</v>
      </c>
    </row>
    <row r="149" spans="1:13" ht="30" customHeight="1">
      <c r="A149" s="26">
        <v>112</v>
      </c>
      <c r="B149" s="82" t="s">
        <v>161</v>
      </c>
      <c r="C149" s="27">
        <v>901</v>
      </c>
      <c r="D149" s="16">
        <v>406</v>
      </c>
      <c r="E149" s="17" t="s">
        <v>290</v>
      </c>
      <c r="F149" s="17" t="s">
        <v>54</v>
      </c>
      <c r="G149" s="34">
        <v>63</v>
      </c>
      <c r="H149" s="34"/>
      <c r="I149" s="72">
        <v>30</v>
      </c>
      <c r="J149" s="72">
        <v>30</v>
      </c>
      <c r="K149" s="36">
        <v>29.8</v>
      </c>
      <c r="L149" s="36">
        <f t="shared" si="18"/>
        <v>99.333333333333343</v>
      </c>
    </row>
    <row r="150" spans="1:13" ht="18" customHeight="1">
      <c r="A150" s="26">
        <v>113</v>
      </c>
      <c r="B150" s="14" t="s">
        <v>11</v>
      </c>
      <c r="C150" s="26">
        <v>901</v>
      </c>
      <c r="D150" s="15">
        <v>408</v>
      </c>
      <c r="E150" s="12"/>
      <c r="F150" s="17"/>
      <c r="G150" s="91">
        <v>6405</v>
      </c>
      <c r="H150" s="34"/>
      <c r="I150" s="66">
        <v>6405</v>
      </c>
      <c r="J150" s="66">
        <f>SUM(J151)</f>
        <v>9836</v>
      </c>
      <c r="K150" s="66">
        <f>SUM(K151)</f>
        <v>8237</v>
      </c>
      <c r="L150" s="35">
        <f t="shared" si="18"/>
        <v>83.743391622610815</v>
      </c>
    </row>
    <row r="151" spans="1:13" ht="42.75" customHeight="1">
      <c r="A151" s="26">
        <v>114</v>
      </c>
      <c r="B151" s="14" t="s">
        <v>418</v>
      </c>
      <c r="C151" s="26">
        <v>901</v>
      </c>
      <c r="D151" s="15">
        <v>408</v>
      </c>
      <c r="E151" s="12" t="s">
        <v>123</v>
      </c>
      <c r="F151" s="17"/>
      <c r="G151" s="91">
        <v>6405</v>
      </c>
      <c r="H151" s="34"/>
      <c r="I151" s="66">
        <v>6405</v>
      </c>
      <c r="J151" s="66">
        <f>SUM(J152+J154)</f>
        <v>9836</v>
      </c>
      <c r="K151" s="35">
        <v>8237</v>
      </c>
      <c r="L151" s="35">
        <f t="shared" ref="L151:L165" si="20">K151/J151*100</f>
        <v>83.743391622610815</v>
      </c>
    </row>
    <row r="152" spans="1:13" ht="32.25" customHeight="1">
      <c r="A152" s="26">
        <v>115</v>
      </c>
      <c r="B152" s="14" t="s">
        <v>64</v>
      </c>
      <c r="C152" s="26">
        <v>901</v>
      </c>
      <c r="D152" s="15">
        <v>408</v>
      </c>
      <c r="E152" s="12" t="s">
        <v>124</v>
      </c>
      <c r="F152" s="17"/>
      <c r="G152" s="91">
        <v>6405</v>
      </c>
      <c r="H152" s="34"/>
      <c r="I152" s="66">
        <v>6405</v>
      </c>
      <c r="J152" s="66">
        <f>J153</f>
        <v>6405</v>
      </c>
      <c r="K152" s="66">
        <f>SUM(K153)</f>
        <v>4806</v>
      </c>
      <c r="L152" s="35">
        <f t="shared" si="20"/>
        <v>75.035128805620616</v>
      </c>
    </row>
    <row r="153" spans="1:13" ht="36.75" customHeight="1">
      <c r="A153" s="26">
        <v>116</v>
      </c>
      <c r="B153" s="13" t="s">
        <v>163</v>
      </c>
      <c r="C153" s="27">
        <v>901</v>
      </c>
      <c r="D153" s="16">
        <v>408</v>
      </c>
      <c r="E153" s="17" t="s">
        <v>124</v>
      </c>
      <c r="F153" s="17" t="s">
        <v>42</v>
      </c>
      <c r="G153" s="91">
        <v>6405</v>
      </c>
      <c r="H153" s="34"/>
      <c r="I153" s="72">
        <v>6405</v>
      </c>
      <c r="J153" s="72">
        <v>6405</v>
      </c>
      <c r="K153" s="36">
        <v>4806</v>
      </c>
      <c r="L153" s="36">
        <f t="shared" si="20"/>
        <v>75.035128805620616</v>
      </c>
    </row>
    <row r="154" spans="1:13" ht="51.75" customHeight="1">
      <c r="A154" s="26">
        <v>117</v>
      </c>
      <c r="B154" s="61" t="s">
        <v>373</v>
      </c>
      <c r="C154" s="26">
        <v>901</v>
      </c>
      <c r="D154" s="15">
        <v>408</v>
      </c>
      <c r="E154" s="12" t="s">
        <v>374</v>
      </c>
      <c r="F154" s="17"/>
      <c r="G154" s="91"/>
      <c r="H154" s="34"/>
      <c r="I154" s="66">
        <v>0</v>
      </c>
      <c r="J154" s="66">
        <f>J155</f>
        <v>3431</v>
      </c>
      <c r="K154" s="66">
        <f>SUM(K155)</f>
        <v>3431</v>
      </c>
      <c r="L154" s="35">
        <f t="shared" si="20"/>
        <v>100</v>
      </c>
    </row>
    <row r="155" spans="1:13" ht="30" customHeight="1">
      <c r="A155" s="26">
        <v>118</v>
      </c>
      <c r="B155" s="82" t="s">
        <v>161</v>
      </c>
      <c r="C155" s="27">
        <v>901</v>
      </c>
      <c r="D155" s="16">
        <v>408</v>
      </c>
      <c r="E155" s="17" t="s">
        <v>374</v>
      </c>
      <c r="F155" s="17" t="s">
        <v>375</v>
      </c>
      <c r="G155" s="91"/>
      <c r="H155" s="34"/>
      <c r="I155" s="72">
        <v>0</v>
      </c>
      <c r="J155" s="72">
        <v>3431</v>
      </c>
      <c r="K155" s="36">
        <v>3431</v>
      </c>
      <c r="L155" s="36">
        <f t="shared" si="20"/>
        <v>100</v>
      </c>
      <c r="M155">
        <v>3430.9</v>
      </c>
    </row>
    <row r="156" spans="1:13" ht="21" customHeight="1">
      <c r="A156" s="26">
        <v>119</v>
      </c>
      <c r="B156" s="14" t="s">
        <v>43</v>
      </c>
      <c r="C156" s="26">
        <v>901</v>
      </c>
      <c r="D156" s="15">
        <v>409</v>
      </c>
      <c r="E156" s="12"/>
      <c r="F156" s="17"/>
      <c r="G156" s="91">
        <v>30905.599999999999</v>
      </c>
      <c r="H156" s="34"/>
      <c r="I156" s="66">
        <f>SUM(I157)</f>
        <v>18600.8</v>
      </c>
      <c r="J156" s="66">
        <f>SUM(J157)</f>
        <v>55462.799999999996</v>
      </c>
      <c r="K156" s="66">
        <f>SUM(K157)</f>
        <v>38353.4</v>
      </c>
      <c r="L156" s="35">
        <f t="shared" si="20"/>
        <v>69.151575470405405</v>
      </c>
    </row>
    <row r="157" spans="1:13" ht="39.75" customHeight="1">
      <c r="A157" s="26">
        <v>120</v>
      </c>
      <c r="B157" s="14" t="s">
        <v>418</v>
      </c>
      <c r="C157" s="26">
        <v>901</v>
      </c>
      <c r="D157" s="15">
        <v>409</v>
      </c>
      <c r="E157" s="12" t="s">
        <v>123</v>
      </c>
      <c r="F157" s="17"/>
      <c r="G157" s="91">
        <v>30905.599999999999</v>
      </c>
      <c r="H157" s="34"/>
      <c r="I157" s="66">
        <f>SUM(I158+I160+I162+I164+I166)</f>
        <v>18600.8</v>
      </c>
      <c r="J157" s="66">
        <f>SUM(J158+J160+J162+J164+J166+J168+J170)</f>
        <v>55462.799999999996</v>
      </c>
      <c r="K157" s="66">
        <f>SUM(K158+K160+K162+K164+K166+K168+K170)</f>
        <v>38353.4</v>
      </c>
      <c r="L157" s="35">
        <f t="shared" si="20"/>
        <v>69.151575470405405</v>
      </c>
    </row>
    <row r="158" spans="1:13" ht="24.75" customHeight="1">
      <c r="A158" s="26">
        <v>121</v>
      </c>
      <c r="B158" s="14" t="s">
        <v>65</v>
      </c>
      <c r="C158" s="26">
        <v>901</v>
      </c>
      <c r="D158" s="15">
        <v>409</v>
      </c>
      <c r="E158" s="12" t="s">
        <v>125</v>
      </c>
      <c r="F158" s="17"/>
      <c r="G158" s="91">
        <v>11433.6</v>
      </c>
      <c r="H158" s="34"/>
      <c r="I158" s="66">
        <v>12894</v>
      </c>
      <c r="J158" s="66">
        <f>J159</f>
        <v>13175.2</v>
      </c>
      <c r="K158" s="66">
        <f>SUM(K159)</f>
        <v>7907.5</v>
      </c>
      <c r="L158" s="35">
        <f t="shared" si="20"/>
        <v>60.018064241909045</v>
      </c>
    </row>
    <row r="159" spans="1:13" ht="25.5" customHeight="1">
      <c r="A159" s="26">
        <v>122</v>
      </c>
      <c r="B159" s="13" t="s">
        <v>161</v>
      </c>
      <c r="C159" s="27">
        <v>901</v>
      </c>
      <c r="D159" s="16">
        <v>409</v>
      </c>
      <c r="E159" s="17" t="s">
        <v>125</v>
      </c>
      <c r="F159" s="17" t="s">
        <v>54</v>
      </c>
      <c r="G159" s="91">
        <v>11433.6</v>
      </c>
      <c r="H159" s="34"/>
      <c r="I159" s="72">
        <v>12894</v>
      </c>
      <c r="J159" s="72">
        <v>13175.2</v>
      </c>
      <c r="K159" s="36">
        <v>7907.5</v>
      </c>
      <c r="L159" s="36">
        <f t="shared" si="20"/>
        <v>60.018064241909045</v>
      </c>
      <c r="M159">
        <v>5389.5</v>
      </c>
    </row>
    <row r="160" spans="1:13" ht="25.5" customHeight="1">
      <c r="A160" s="26">
        <v>123</v>
      </c>
      <c r="B160" s="74" t="s">
        <v>376</v>
      </c>
      <c r="C160" s="26">
        <v>901</v>
      </c>
      <c r="D160" s="15">
        <v>409</v>
      </c>
      <c r="E160" s="12" t="s">
        <v>377</v>
      </c>
      <c r="F160" s="17"/>
      <c r="G160" s="91"/>
      <c r="H160" s="34"/>
      <c r="I160" s="66">
        <f>SUM(I161)</f>
        <v>0</v>
      </c>
      <c r="J160" s="66">
        <f>SUM(J161)</f>
        <v>50</v>
      </c>
      <c r="K160" s="66">
        <f>SUM(K161)</f>
        <v>32.9</v>
      </c>
      <c r="L160" s="66">
        <f>SUM(L161)</f>
        <v>65.8</v>
      </c>
    </row>
    <row r="161" spans="1:15" ht="25.5" customHeight="1">
      <c r="A161" s="26">
        <v>124</v>
      </c>
      <c r="B161" s="13" t="s">
        <v>161</v>
      </c>
      <c r="C161" s="27">
        <v>901</v>
      </c>
      <c r="D161" s="16">
        <v>409</v>
      </c>
      <c r="E161" s="17" t="s">
        <v>377</v>
      </c>
      <c r="F161" s="17" t="s">
        <v>54</v>
      </c>
      <c r="G161" s="91"/>
      <c r="H161" s="34"/>
      <c r="I161" s="72">
        <v>0</v>
      </c>
      <c r="J161" s="72">
        <v>50</v>
      </c>
      <c r="K161" s="36">
        <v>32.9</v>
      </c>
      <c r="L161" s="36">
        <f t="shared" si="20"/>
        <v>65.8</v>
      </c>
    </row>
    <row r="162" spans="1:15" ht="40.5" customHeight="1">
      <c r="A162" s="26">
        <v>125</v>
      </c>
      <c r="B162" s="39" t="s">
        <v>291</v>
      </c>
      <c r="C162" s="26">
        <v>901</v>
      </c>
      <c r="D162" s="15">
        <v>409</v>
      </c>
      <c r="E162" s="11" t="s">
        <v>126</v>
      </c>
      <c r="F162" s="17"/>
      <c r="G162" s="34">
        <v>600</v>
      </c>
      <c r="H162" s="34"/>
      <c r="I162" s="66">
        <v>400</v>
      </c>
      <c r="J162" s="66">
        <f>J163</f>
        <v>400</v>
      </c>
      <c r="K162" s="35">
        <f t="shared" ref="K162:K164" si="21">SUM(K163)</f>
        <v>251</v>
      </c>
      <c r="L162" s="35">
        <f t="shared" si="20"/>
        <v>62.749999999999993</v>
      </c>
    </row>
    <row r="163" spans="1:15" ht="29.25" customHeight="1">
      <c r="A163" s="26">
        <v>126</v>
      </c>
      <c r="B163" s="13" t="s">
        <v>161</v>
      </c>
      <c r="C163" s="27">
        <v>901</v>
      </c>
      <c r="D163" s="16">
        <v>409</v>
      </c>
      <c r="E163" s="17" t="s">
        <v>126</v>
      </c>
      <c r="F163" s="17" t="s">
        <v>54</v>
      </c>
      <c r="G163" s="34">
        <v>600</v>
      </c>
      <c r="H163" s="34"/>
      <c r="I163" s="72">
        <v>400</v>
      </c>
      <c r="J163" s="72">
        <v>400</v>
      </c>
      <c r="K163" s="36">
        <v>251</v>
      </c>
      <c r="L163" s="36">
        <f t="shared" si="20"/>
        <v>62.749999999999993</v>
      </c>
      <c r="O163" s="88" t="s">
        <v>308</v>
      </c>
    </row>
    <row r="164" spans="1:15" ht="57.75" customHeight="1">
      <c r="A164" s="26">
        <v>127</v>
      </c>
      <c r="B164" s="46" t="s">
        <v>211</v>
      </c>
      <c r="C164" s="26">
        <v>901</v>
      </c>
      <c r="D164" s="15">
        <v>409</v>
      </c>
      <c r="E164" s="12" t="s">
        <v>204</v>
      </c>
      <c r="F164" s="12"/>
      <c r="G164" s="92">
        <v>6403</v>
      </c>
      <c r="H164" s="37"/>
      <c r="I164" s="66">
        <v>5251.8</v>
      </c>
      <c r="J164" s="66">
        <f>SUM(J165)</f>
        <v>9432.5</v>
      </c>
      <c r="K164" s="35">
        <f t="shared" si="21"/>
        <v>828</v>
      </c>
      <c r="L164" s="35">
        <f t="shared" si="20"/>
        <v>8.7781606148953077</v>
      </c>
    </row>
    <row r="165" spans="1:15" ht="30" customHeight="1">
      <c r="A165" s="26" t="s">
        <v>510</v>
      </c>
      <c r="B165" s="13" t="s">
        <v>161</v>
      </c>
      <c r="C165" s="27">
        <v>901</v>
      </c>
      <c r="D165" s="16">
        <v>409</v>
      </c>
      <c r="E165" s="17" t="s">
        <v>204</v>
      </c>
      <c r="F165" s="17" t="s">
        <v>54</v>
      </c>
      <c r="G165" s="91">
        <v>6403</v>
      </c>
      <c r="H165" s="34"/>
      <c r="I165" s="72">
        <v>5251.8</v>
      </c>
      <c r="J165" s="72">
        <v>9432.5</v>
      </c>
      <c r="K165" s="36">
        <v>828</v>
      </c>
      <c r="L165" s="36">
        <f t="shared" si="20"/>
        <v>8.7781606148953077</v>
      </c>
    </row>
    <row r="166" spans="1:15" ht="30" customHeight="1">
      <c r="A166" s="26">
        <v>128</v>
      </c>
      <c r="B166" s="61" t="s">
        <v>378</v>
      </c>
      <c r="C166" s="26">
        <v>901</v>
      </c>
      <c r="D166" s="15">
        <v>409</v>
      </c>
      <c r="E166" s="12" t="s">
        <v>379</v>
      </c>
      <c r="F166" s="12"/>
      <c r="G166" s="92"/>
      <c r="H166" s="37"/>
      <c r="I166" s="66">
        <v>55</v>
      </c>
      <c r="J166" s="66">
        <f>SUM(J167)</f>
        <v>55</v>
      </c>
      <c r="K166" s="66">
        <f>SUM(K167)</f>
        <v>0</v>
      </c>
      <c r="L166" s="66">
        <f>SUM(L167)</f>
        <v>0</v>
      </c>
    </row>
    <row r="167" spans="1:15" ht="30" customHeight="1">
      <c r="A167" s="26" t="s">
        <v>511</v>
      </c>
      <c r="B167" s="13" t="s">
        <v>161</v>
      </c>
      <c r="C167" s="27">
        <v>901</v>
      </c>
      <c r="D167" s="16">
        <v>409</v>
      </c>
      <c r="E167" s="17" t="s">
        <v>379</v>
      </c>
      <c r="F167" s="17" t="s">
        <v>54</v>
      </c>
      <c r="G167" s="91"/>
      <c r="H167" s="34"/>
      <c r="I167" s="72">
        <v>55</v>
      </c>
      <c r="J167" s="72">
        <v>55</v>
      </c>
      <c r="K167" s="36">
        <v>0</v>
      </c>
      <c r="L167" s="36">
        <v>0</v>
      </c>
    </row>
    <row r="168" spans="1:15" ht="45" customHeight="1">
      <c r="A168" s="26">
        <v>129</v>
      </c>
      <c r="B168" s="14" t="s">
        <v>508</v>
      </c>
      <c r="C168" s="26">
        <v>901</v>
      </c>
      <c r="D168" s="15">
        <v>409</v>
      </c>
      <c r="E168" s="12" t="s">
        <v>509</v>
      </c>
      <c r="F168" s="12"/>
      <c r="G168" s="92"/>
      <c r="H168" s="37"/>
      <c r="I168" s="66">
        <v>0</v>
      </c>
      <c r="J168" s="66">
        <f>SUM(J169)</f>
        <v>32000</v>
      </c>
      <c r="K168" s="66">
        <f>SUM(K169)</f>
        <v>29334</v>
      </c>
      <c r="L168" s="35">
        <f t="shared" ref="L168" si="22">K168/J168*100</f>
        <v>91.668750000000003</v>
      </c>
    </row>
    <row r="169" spans="1:15" ht="30" customHeight="1">
      <c r="A169" s="26" t="s">
        <v>447</v>
      </c>
      <c r="B169" s="13" t="s">
        <v>161</v>
      </c>
      <c r="C169" s="27">
        <v>901</v>
      </c>
      <c r="D169" s="16">
        <v>409</v>
      </c>
      <c r="E169" s="17" t="s">
        <v>509</v>
      </c>
      <c r="F169" s="17" t="s">
        <v>54</v>
      </c>
      <c r="G169" s="91"/>
      <c r="H169" s="34"/>
      <c r="I169" s="72">
        <v>0</v>
      </c>
      <c r="J169" s="72">
        <v>32000</v>
      </c>
      <c r="K169" s="36">
        <v>29334</v>
      </c>
      <c r="L169" s="36">
        <f t="shared" ref="L169" si="23">K169/J169*100</f>
        <v>91.668750000000003</v>
      </c>
    </row>
    <row r="170" spans="1:15" ht="26.25" customHeight="1">
      <c r="A170" s="26">
        <v>130</v>
      </c>
      <c r="B170" s="14" t="s">
        <v>445</v>
      </c>
      <c r="C170" s="26">
        <v>901</v>
      </c>
      <c r="D170" s="15">
        <v>409</v>
      </c>
      <c r="E170" s="12" t="s">
        <v>446</v>
      </c>
      <c r="F170" s="17"/>
      <c r="G170" s="91"/>
      <c r="H170" s="34"/>
      <c r="I170" s="66">
        <v>0</v>
      </c>
      <c r="J170" s="66">
        <v>350.1</v>
      </c>
      <c r="K170" s="35">
        <v>0</v>
      </c>
      <c r="L170" s="35">
        <f t="shared" ref="L170" si="24">K170/J170*100</f>
        <v>0</v>
      </c>
    </row>
    <row r="171" spans="1:15" ht="26.25" customHeight="1">
      <c r="A171" s="26" t="s">
        <v>448</v>
      </c>
      <c r="B171" s="13" t="s">
        <v>161</v>
      </c>
      <c r="C171" s="27">
        <v>901</v>
      </c>
      <c r="D171" s="16">
        <v>409</v>
      </c>
      <c r="E171" s="17" t="s">
        <v>446</v>
      </c>
      <c r="F171" s="17" t="s">
        <v>54</v>
      </c>
      <c r="G171" s="91"/>
      <c r="H171" s="34"/>
      <c r="I171" s="72">
        <v>0</v>
      </c>
      <c r="J171" s="72">
        <v>350.1</v>
      </c>
      <c r="K171" s="36">
        <v>0</v>
      </c>
      <c r="L171" s="36">
        <f t="shared" ref="L171" si="25">K171/J171*100</f>
        <v>0</v>
      </c>
    </row>
    <row r="172" spans="1:15" ht="17.25" customHeight="1">
      <c r="A172" s="26">
        <v>131</v>
      </c>
      <c r="B172" s="14" t="s">
        <v>29</v>
      </c>
      <c r="C172" s="26">
        <v>901</v>
      </c>
      <c r="D172" s="15">
        <v>410</v>
      </c>
      <c r="E172" s="12"/>
      <c r="F172" s="17"/>
      <c r="G172" s="34">
        <v>10</v>
      </c>
      <c r="H172" s="34"/>
      <c r="I172" s="66">
        <v>10</v>
      </c>
      <c r="J172" s="66">
        <f t="shared" ref="J172:K174" si="26">SUM(J173)</f>
        <v>10</v>
      </c>
      <c r="K172" s="66">
        <f t="shared" si="26"/>
        <v>0</v>
      </c>
      <c r="L172" s="36">
        <v>0</v>
      </c>
    </row>
    <row r="173" spans="1:15" ht="44.25" customHeight="1">
      <c r="A173" s="26">
        <v>132</v>
      </c>
      <c r="B173" s="14" t="s">
        <v>419</v>
      </c>
      <c r="C173" s="26">
        <v>901</v>
      </c>
      <c r="D173" s="47">
        <v>410</v>
      </c>
      <c r="E173" s="11" t="s">
        <v>127</v>
      </c>
      <c r="F173" s="48"/>
      <c r="G173" s="34">
        <v>10</v>
      </c>
      <c r="H173" s="34"/>
      <c r="I173" s="66">
        <v>10</v>
      </c>
      <c r="J173" s="66">
        <f t="shared" si="26"/>
        <v>10</v>
      </c>
      <c r="K173" s="35">
        <f t="shared" si="26"/>
        <v>0</v>
      </c>
      <c r="L173" s="36">
        <v>0</v>
      </c>
    </row>
    <row r="174" spans="1:15" ht="41.25" customHeight="1">
      <c r="A174" s="26">
        <v>133</v>
      </c>
      <c r="B174" s="45" t="s">
        <v>261</v>
      </c>
      <c r="C174" s="26">
        <v>901</v>
      </c>
      <c r="D174" s="47">
        <v>410</v>
      </c>
      <c r="E174" s="11" t="s">
        <v>190</v>
      </c>
      <c r="F174" s="12"/>
      <c r="G174" s="37">
        <v>10</v>
      </c>
      <c r="H174" s="37"/>
      <c r="I174" s="66">
        <v>10</v>
      </c>
      <c r="J174" s="66">
        <f t="shared" si="26"/>
        <v>10</v>
      </c>
      <c r="K174" s="66">
        <f t="shared" si="26"/>
        <v>0</v>
      </c>
      <c r="L174" s="36">
        <v>0</v>
      </c>
    </row>
    <row r="175" spans="1:15" ht="25.5" customHeight="1">
      <c r="A175" s="26">
        <v>134</v>
      </c>
      <c r="B175" s="13" t="s">
        <v>161</v>
      </c>
      <c r="C175" s="27">
        <v>901</v>
      </c>
      <c r="D175" s="49">
        <v>410</v>
      </c>
      <c r="E175" s="48" t="s">
        <v>190</v>
      </c>
      <c r="F175" s="17" t="s">
        <v>54</v>
      </c>
      <c r="G175" s="34">
        <v>10</v>
      </c>
      <c r="H175" s="34"/>
      <c r="I175" s="72">
        <v>10</v>
      </c>
      <c r="J175" s="72">
        <v>10</v>
      </c>
      <c r="K175" s="36">
        <v>0</v>
      </c>
      <c r="L175" s="36">
        <v>0</v>
      </c>
    </row>
    <row r="176" spans="1:15" ht="18.75" customHeight="1">
      <c r="A176" s="26">
        <v>135</v>
      </c>
      <c r="B176" s="14" t="s">
        <v>88</v>
      </c>
      <c r="C176" s="26">
        <v>901</v>
      </c>
      <c r="D176" s="15">
        <v>412</v>
      </c>
      <c r="E176" s="12"/>
      <c r="F176" s="17"/>
      <c r="G176" s="91">
        <v>1335.5</v>
      </c>
      <c r="H176" s="34"/>
      <c r="I176" s="66">
        <f>SUM(I177+I191+I194+I197+I200+I203)</f>
        <v>1708.8</v>
      </c>
      <c r="J176" s="66">
        <f>SUM(J177+J188+J191+J194+J197+J200+J203)</f>
        <v>1834</v>
      </c>
      <c r="K176" s="66">
        <f>SUM(K177+K188+K191+K194+K197+K200+K203)</f>
        <v>500</v>
      </c>
      <c r="L176" s="66">
        <f t="shared" ref="L176:L183" si="27">K176/J176*100</f>
        <v>27.262813522355504</v>
      </c>
    </row>
    <row r="177" spans="1:13" ht="39" customHeight="1">
      <c r="A177" s="26">
        <v>136</v>
      </c>
      <c r="B177" s="39" t="s">
        <v>320</v>
      </c>
      <c r="C177" s="26">
        <v>901</v>
      </c>
      <c r="D177" s="15">
        <v>412</v>
      </c>
      <c r="E177" s="12" t="s">
        <v>102</v>
      </c>
      <c r="F177" s="17"/>
      <c r="G177" s="34">
        <v>730</v>
      </c>
      <c r="H177" s="34"/>
      <c r="I177" s="66">
        <f>SUM(I178+I180+I182+I184+I186)</f>
        <v>970.7</v>
      </c>
      <c r="J177" s="66">
        <f>SUM(J178+J180+J182+J184+J186)</f>
        <v>860.7</v>
      </c>
      <c r="K177" s="66">
        <f>SUM(K178+K180+K182+K184+K186)</f>
        <v>140</v>
      </c>
      <c r="L177" s="66">
        <f t="shared" si="27"/>
        <v>16.265830138259556</v>
      </c>
    </row>
    <row r="178" spans="1:13" ht="30" customHeight="1">
      <c r="A178" s="26">
        <v>137</v>
      </c>
      <c r="B178" s="39" t="s">
        <v>55</v>
      </c>
      <c r="C178" s="26">
        <v>901</v>
      </c>
      <c r="D178" s="15">
        <v>412</v>
      </c>
      <c r="E178" s="12" t="s">
        <v>103</v>
      </c>
      <c r="F178" s="17"/>
      <c r="G178" s="34">
        <v>115.5</v>
      </c>
      <c r="H178" s="34"/>
      <c r="I178" s="66">
        <f>I179</f>
        <v>308.5</v>
      </c>
      <c r="J178" s="66">
        <f>J179</f>
        <v>258.5</v>
      </c>
      <c r="K178" s="66">
        <f>SUM(K179)</f>
        <v>0</v>
      </c>
      <c r="L178" s="66">
        <f t="shared" si="27"/>
        <v>0</v>
      </c>
    </row>
    <row r="179" spans="1:13" ht="30" customHeight="1">
      <c r="A179" s="26">
        <v>138</v>
      </c>
      <c r="B179" s="13" t="s">
        <v>161</v>
      </c>
      <c r="C179" s="27">
        <v>901</v>
      </c>
      <c r="D179" s="16">
        <v>412</v>
      </c>
      <c r="E179" s="17" t="s">
        <v>103</v>
      </c>
      <c r="F179" s="17" t="s">
        <v>54</v>
      </c>
      <c r="G179" s="34">
        <v>115.5</v>
      </c>
      <c r="H179" s="34"/>
      <c r="I179" s="72">
        <v>308.5</v>
      </c>
      <c r="J179" s="72">
        <v>258.5</v>
      </c>
      <c r="K179" s="72">
        <v>0</v>
      </c>
      <c r="L179" s="66">
        <f t="shared" si="27"/>
        <v>0</v>
      </c>
    </row>
    <row r="180" spans="1:13" ht="30" customHeight="1">
      <c r="A180" s="26">
        <v>139</v>
      </c>
      <c r="B180" s="39" t="s">
        <v>212</v>
      </c>
      <c r="C180" s="26">
        <v>901</v>
      </c>
      <c r="D180" s="15">
        <v>412</v>
      </c>
      <c r="E180" s="12" t="s">
        <v>104</v>
      </c>
      <c r="F180" s="17"/>
      <c r="G180" s="34">
        <v>120</v>
      </c>
      <c r="H180" s="34"/>
      <c r="I180" s="66">
        <v>120</v>
      </c>
      <c r="J180" s="66">
        <f>J181</f>
        <v>150</v>
      </c>
      <c r="K180" s="66">
        <f>SUM(K181)</f>
        <v>140</v>
      </c>
      <c r="L180" s="66">
        <f t="shared" si="27"/>
        <v>93.333333333333329</v>
      </c>
    </row>
    <row r="181" spans="1:13" ht="27" customHeight="1">
      <c r="A181" s="26">
        <v>140</v>
      </c>
      <c r="B181" s="13" t="s">
        <v>161</v>
      </c>
      <c r="C181" s="27">
        <v>901</v>
      </c>
      <c r="D181" s="16">
        <v>412</v>
      </c>
      <c r="E181" s="17" t="s">
        <v>104</v>
      </c>
      <c r="F181" s="17" t="s">
        <v>54</v>
      </c>
      <c r="G181" s="34">
        <v>120</v>
      </c>
      <c r="H181" s="34"/>
      <c r="I181" s="72">
        <v>120</v>
      </c>
      <c r="J181" s="72">
        <v>150</v>
      </c>
      <c r="K181" s="72">
        <v>140</v>
      </c>
      <c r="L181" s="66">
        <f t="shared" si="27"/>
        <v>93.333333333333329</v>
      </c>
    </row>
    <row r="182" spans="1:13" ht="30" customHeight="1">
      <c r="A182" s="26">
        <v>141</v>
      </c>
      <c r="B182" s="45" t="s">
        <v>213</v>
      </c>
      <c r="C182" s="26">
        <v>901</v>
      </c>
      <c r="D182" s="15">
        <v>412</v>
      </c>
      <c r="E182" s="12" t="s">
        <v>105</v>
      </c>
      <c r="F182" s="17"/>
      <c r="G182" s="34">
        <v>250</v>
      </c>
      <c r="H182" s="34"/>
      <c r="I182" s="66">
        <v>255</v>
      </c>
      <c r="J182" s="66">
        <f>J183</f>
        <v>165</v>
      </c>
      <c r="K182" s="66">
        <f>SUM(K183)</f>
        <v>0</v>
      </c>
      <c r="L182" s="35">
        <f t="shared" si="27"/>
        <v>0</v>
      </c>
    </row>
    <row r="183" spans="1:13" ht="30" customHeight="1">
      <c r="A183" s="26">
        <v>142</v>
      </c>
      <c r="B183" s="13" t="s">
        <v>161</v>
      </c>
      <c r="C183" s="27">
        <v>901</v>
      </c>
      <c r="D183" s="16">
        <v>412</v>
      </c>
      <c r="E183" s="17" t="s">
        <v>105</v>
      </c>
      <c r="F183" s="17" t="s">
        <v>54</v>
      </c>
      <c r="G183" s="34">
        <v>250</v>
      </c>
      <c r="H183" s="34"/>
      <c r="I183" s="72">
        <v>255</v>
      </c>
      <c r="J183" s="72">
        <v>165</v>
      </c>
      <c r="K183" s="36">
        <v>0</v>
      </c>
      <c r="L183" s="36">
        <f t="shared" si="27"/>
        <v>0</v>
      </c>
    </row>
    <row r="184" spans="1:13" ht="13.5" customHeight="1">
      <c r="A184" s="26">
        <v>143</v>
      </c>
      <c r="B184" s="43" t="s">
        <v>187</v>
      </c>
      <c r="C184" s="26">
        <v>901</v>
      </c>
      <c r="D184" s="15">
        <v>412</v>
      </c>
      <c r="E184" s="12" t="s">
        <v>106</v>
      </c>
      <c r="F184" s="12"/>
      <c r="G184" s="37">
        <v>44.5</v>
      </c>
      <c r="H184" s="37"/>
      <c r="I184" s="66">
        <v>47.2</v>
      </c>
      <c r="J184" s="66">
        <f>SUM(J185)</f>
        <v>47.2</v>
      </c>
      <c r="K184" s="35">
        <f>SUM(K185)</f>
        <v>0</v>
      </c>
      <c r="L184" s="36">
        <f t="shared" ref="L184:L190" si="28">K184/J184*100</f>
        <v>0</v>
      </c>
    </row>
    <row r="185" spans="1:13" ht="29.25" customHeight="1">
      <c r="A185" s="26" t="s">
        <v>449</v>
      </c>
      <c r="B185" s="13" t="s">
        <v>161</v>
      </c>
      <c r="C185" s="27">
        <v>901</v>
      </c>
      <c r="D185" s="16">
        <v>412</v>
      </c>
      <c r="E185" s="17" t="s">
        <v>106</v>
      </c>
      <c r="F185" s="17" t="s">
        <v>54</v>
      </c>
      <c r="G185" s="34">
        <v>44.5</v>
      </c>
      <c r="H185" s="34"/>
      <c r="I185" s="72">
        <v>47.2</v>
      </c>
      <c r="J185" s="72">
        <v>47.2</v>
      </c>
      <c r="K185" s="36">
        <v>0</v>
      </c>
      <c r="L185" s="36">
        <f t="shared" si="28"/>
        <v>0</v>
      </c>
    </row>
    <row r="186" spans="1:13" ht="42" customHeight="1">
      <c r="A186" s="26">
        <v>144</v>
      </c>
      <c r="B186" s="45" t="s">
        <v>321</v>
      </c>
      <c r="C186" s="26">
        <v>901</v>
      </c>
      <c r="D186" s="15">
        <v>412</v>
      </c>
      <c r="E186" s="12" t="s">
        <v>188</v>
      </c>
      <c r="F186" s="12"/>
      <c r="G186" s="37">
        <v>200</v>
      </c>
      <c r="H186" s="37"/>
      <c r="I186" s="66">
        <v>240</v>
      </c>
      <c r="J186" s="66">
        <f>SUM(J187)</f>
        <v>240</v>
      </c>
      <c r="K186" s="66">
        <f>SUM(K187)</f>
        <v>0</v>
      </c>
      <c r="L186" s="36">
        <f t="shared" si="28"/>
        <v>0</v>
      </c>
    </row>
    <row r="187" spans="1:13" ht="28.5" customHeight="1">
      <c r="A187" s="26" t="s">
        <v>450</v>
      </c>
      <c r="B187" s="13" t="s">
        <v>161</v>
      </c>
      <c r="C187" s="27">
        <v>901</v>
      </c>
      <c r="D187" s="16">
        <v>412</v>
      </c>
      <c r="E187" s="17" t="s">
        <v>188</v>
      </c>
      <c r="F187" s="17" t="s">
        <v>54</v>
      </c>
      <c r="G187" s="34">
        <v>200</v>
      </c>
      <c r="H187" s="34"/>
      <c r="I187" s="72">
        <v>240</v>
      </c>
      <c r="J187" s="72">
        <v>240</v>
      </c>
      <c r="K187" s="36">
        <v>0</v>
      </c>
      <c r="L187" s="36">
        <f t="shared" si="28"/>
        <v>0</v>
      </c>
    </row>
    <row r="188" spans="1:13" ht="20.25" customHeight="1">
      <c r="A188" s="26">
        <v>145</v>
      </c>
      <c r="B188" s="14" t="s">
        <v>51</v>
      </c>
      <c r="C188" s="26">
        <v>901</v>
      </c>
      <c r="D188" s="15">
        <v>412</v>
      </c>
      <c r="E188" s="12" t="s">
        <v>99</v>
      </c>
      <c r="F188" s="17"/>
      <c r="G188" s="34"/>
      <c r="H188" s="34"/>
      <c r="I188" s="66">
        <v>0</v>
      </c>
      <c r="J188" s="66">
        <v>216</v>
      </c>
      <c r="K188" s="35">
        <f t="shared" ref="K188" si="29">SUM(K189)</f>
        <v>0</v>
      </c>
      <c r="L188" s="35">
        <f t="shared" si="28"/>
        <v>0</v>
      </c>
    </row>
    <row r="189" spans="1:13" ht="31.5" customHeight="1">
      <c r="A189" s="26">
        <v>146</v>
      </c>
      <c r="B189" s="14" t="s">
        <v>439</v>
      </c>
      <c r="C189" s="26">
        <v>901</v>
      </c>
      <c r="D189" s="15">
        <v>412</v>
      </c>
      <c r="E189" s="12" t="s">
        <v>440</v>
      </c>
      <c r="F189" s="12"/>
      <c r="G189" s="37"/>
      <c r="H189" s="37"/>
      <c r="I189" s="66">
        <v>0</v>
      </c>
      <c r="J189" s="66">
        <v>216</v>
      </c>
      <c r="K189" s="35">
        <f t="shared" ref="K189" si="30">SUM(K190)</f>
        <v>0</v>
      </c>
      <c r="L189" s="35">
        <f t="shared" si="28"/>
        <v>0</v>
      </c>
    </row>
    <row r="190" spans="1:13" ht="31.5" customHeight="1">
      <c r="A190" s="26" t="s">
        <v>451</v>
      </c>
      <c r="B190" s="13" t="s">
        <v>161</v>
      </c>
      <c r="C190" s="27">
        <v>901</v>
      </c>
      <c r="D190" s="16">
        <v>412</v>
      </c>
      <c r="E190" s="17" t="s">
        <v>440</v>
      </c>
      <c r="F190" s="17" t="s">
        <v>54</v>
      </c>
      <c r="G190" s="34"/>
      <c r="H190" s="34"/>
      <c r="I190" s="72">
        <v>0</v>
      </c>
      <c r="J190" s="72">
        <v>216</v>
      </c>
      <c r="K190" s="36">
        <v>0</v>
      </c>
      <c r="L190" s="36">
        <f t="shared" si="28"/>
        <v>0</v>
      </c>
    </row>
    <row r="191" spans="1:13" ht="42" customHeight="1">
      <c r="A191" s="26">
        <v>147</v>
      </c>
      <c r="B191" s="14" t="s">
        <v>416</v>
      </c>
      <c r="C191" s="26">
        <v>901</v>
      </c>
      <c r="D191" s="15">
        <v>412</v>
      </c>
      <c r="E191" s="11" t="s">
        <v>128</v>
      </c>
      <c r="F191" s="48"/>
      <c r="G191" s="34">
        <v>50</v>
      </c>
      <c r="H191" s="34"/>
      <c r="I191" s="66">
        <v>62.1</v>
      </c>
      <c r="J191" s="66">
        <f>SUM(J192)</f>
        <v>62.1</v>
      </c>
      <c r="K191" s="35">
        <f>SUM(K192)</f>
        <v>0</v>
      </c>
      <c r="L191" s="35">
        <v>0</v>
      </c>
      <c r="M191" s="88" t="s">
        <v>308</v>
      </c>
    </row>
    <row r="192" spans="1:13" ht="38.25" customHeight="1">
      <c r="A192" s="26">
        <v>148</v>
      </c>
      <c r="B192" s="45" t="s">
        <v>214</v>
      </c>
      <c r="C192" s="26">
        <v>901</v>
      </c>
      <c r="D192" s="15">
        <v>412</v>
      </c>
      <c r="E192" s="12" t="s">
        <v>129</v>
      </c>
      <c r="F192" s="17"/>
      <c r="G192" s="34">
        <v>50</v>
      </c>
      <c r="H192" s="34"/>
      <c r="I192" s="66">
        <v>62.1</v>
      </c>
      <c r="J192" s="66">
        <f>J193</f>
        <v>62.1</v>
      </c>
      <c r="K192" s="35">
        <v>0</v>
      </c>
      <c r="L192" s="35">
        <v>0</v>
      </c>
    </row>
    <row r="193" spans="1:12" ht="40.5" customHeight="1">
      <c r="A193" s="26">
        <v>149</v>
      </c>
      <c r="B193" s="13" t="s">
        <v>163</v>
      </c>
      <c r="C193" s="27">
        <v>901</v>
      </c>
      <c r="D193" s="16">
        <v>412</v>
      </c>
      <c r="E193" s="17" t="s">
        <v>129</v>
      </c>
      <c r="F193" s="17" t="s">
        <v>42</v>
      </c>
      <c r="G193" s="34">
        <v>50</v>
      </c>
      <c r="H193" s="34"/>
      <c r="I193" s="72">
        <v>62.1</v>
      </c>
      <c r="J193" s="72">
        <v>62.1</v>
      </c>
      <c r="K193" s="36">
        <v>0</v>
      </c>
      <c r="L193" s="36">
        <v>0</v>
      </c>
    </row>
    <row r="194" spans="1:12" ht="41.25" customHeight="1">
      <c r="A194" s="26">
        <v>150</v>
      </c>
      <c r="B194" s="14" t="s">
        <v>262</v>
      </c>
      <c r="C194" s="26">
        <v>901</v>
      </c>
      <c r="D194" s="47">
        <v>412</v>
      </c>
      <c r="E194" s="11" t="s">
        <v>248</v>
      </c>
      <c r="F194" s="48"/>
      <c r="G194" s="34">
        <v>0</v>
      </c>
      <c r="H194" s="34"/>
      <c r="I194" s="66">
        <f>SUM(I195)</f>
        <v>350</v>
      </c>
      <c r="J194" s="66">
        <f>SUM(J195)</f>
        <v>273.2</v>
      </c>
      <c r="K194" s="35">
        <f>SUM(K195)</f>
        <v>160</v>
      </c>
      <c r="L194" s="66">
        <f>L195</f>
        <v>58.565153733528554</v>
      </c>
    </row>
    <row r="195" spans="1:12" ht="41.25" customHeight="1">
      <c r="A195" s="26">
        <v>151</v>
      </c>
      <c r="B195" s="61" t="s">
        <v>380</v>
      </c>
      <c r="C195" s="26">
        <v>901</v>
      </c>
      <c r="D195" s="47">
        <v>412</v>
      </c>
      <c r="E195" s="11" t="s">
        <v>381</v>
      </c>
      <c r="F195" s="48"/>
      <c r="G195" s="34"/>
      <c r="H195" s="34"/>
      <c r="I195" s="66">
        <f>I196</f>
        <v>350</v>
      </c>
      <c r="J195" s="66">
        <f>J196</f>
        <v>273.2</v>
      </c>
      <c r="K195" s="66">
        <f>K196</f>
        <v>160</v>
      </c>
      <c r="L195" s="66">
        <f>L196</f>
        <v>58.565153733528554</v>
      </c>
    </row>
    <row r="196" spans="1:12" ht="27" customHeight="1">
      <c r="A196" s="26">
        <v>152</v>
      </c>
      <c r="B196" s="13" t="s">
        <v>161</v>
      </c>
      <c r="C196" s="27">
        <v>901</v>
      </c>
      <c r="D196" s="49">
        <v>412</v>
      </c>
      <c r="E196" s="48" t="s">
        <v>381</v>
      </c>
      <c r="F196" s="48" t="s">
        <v>54</v>
      </c>
      <c r="G196" s="34"/>
      <c r="H196" s="34"/>
      <c r="I196" s="72">
        <v>350</v>
      </c>
      <c r="J196" s="72">
        <v>273.2</v>
      </c>
      <c r="K196" s="36">
        <v>160</v>
      </c>
      <c r="L196" s="35">
        <f>K196/J196*100</f>
        <v>58.565153733528554</v>
      </c>
    </row>
    <row r="197" spans="1:12" ht="43.5" customHeight="1">
      <c r="A197" s="26">
        <v>153</v>
      </c>
      <c r="B197" s="14" t="s">
        <v>215</v>
      </c>
      <c r="C197" s="26">
        <v>901</v>
      </c>
      <c r="D197" s="15">
        <v>412</v>
      </c>
      <c r="E197" s="12" t="s">
        <v>202</v>
      </c>
      <c r="F197" s="17"/>
      <c r="G197" s="34">
        <v>53.5</v>
      </c>
      <c r="H197" s="34"/>
      <c r="I197" s="66">
        <f>I198</f>
        <v>24</v>
      </c>
      <c r="J197" s="66">
        <f>J198</f>
        <v>0</v>
      </c>
      <c r="K197" s="35">
        <v>0</v>
      </c>
      <c r="L197" s="35">
        <v>0</v>
      </c>
    </row>
    <row r="198" spans="1:12" ht="27" customHeight="1">
      <c r="A198" s="26">
        <v>154</v>
      </c>
      <c r="B198" s="14" t="s">
        <v>194</v>
      </c>
      <c r="C198" s="26">
        <v>901</v>
      </c>
      <c r="D198" s="15">
        <v>412</v>
      </c>
      <c r="E198" s="12" t="s">
        <v>133</v>
      </c>
      <c r="F198" s="17"/>
      <c r="G198" s="34">
        <v>53.5</v>
      </c>
      <c r="H198" s="34"/>
      <c r="I198" s="66">
        <v>24</v>
      </c>
      <c r="J198" s="66">
        <f>J199</f>
        <v>0</v>
      </c>
      <c r="K198" s="35">
        <v>0</v>
      </c>
      <c r="L198" s="35">
        <v>0</v>
      </c>
    </row>
    <row r="199" spans="1:12" ht="27.75" customHeight="1">
      <c r="A199" s="26">
        <v>155</v>
      </c>
      <c r="B199" s="13" t="s">
        <v>161</v>
      </c>
      <c r="C199" s="27">
        <v>901</v>
      </c>
      <c r="D199" s="16">
        <v>412</v>
      </c>
      <c r="E199" s="17" t="s">
        <v>133</v>
      </c>
      <c r="F199" s="17" t="s">
        <v>54</v>
      </c>
      <c r="G199" s="34">
        <v>53.5</v>
      </c>
      <c r="H199" s="34"/>
      <c r="I199" s="72">
        <v>24</v>
      </c>
      <c r="J199" s="72">
        <v>0</v>
      </c>
      <c r="K199" s="36">
        <v>0</v>
      </c>
      <c r="L199" s="36">
        <v>0</v>
      </c>
    </row>
    <row r="200" spans="1:12" ht="53.25" customHeight="1">
      <c r="A200" s="26">
        <v>156</v>
      </c>
      <c r="B200" s="14" t="s">
        <v>420</v>
      </c>
      <c r="C200" s="26">
        <v>901</v>
      </c>
      <c r="D200" s="47">
        <v>412</v>
      </c>
      <c r="E200" s="11" t="s">
        <v>203</v>
      </c>
      <c r="F200" s="11"/>
      <c r="G200" s="37">
        <v>500</v>
      </c>
      <c r="H200" s="37"/>
      <c r="I200" s="66">
        <v>300</v>
      </c>
      <c r="J200" s="66">
        <f>SUM(J201)</f>
        <v>420</v>
      </c>
      <c r="K200" s="35">
        <v>200</v>
      </c>
      <c r="L200" s="35">
        <f t="shared" ref="L200:L202" si="31">K200/J200*100</f>
        <v>47.619047619047613</v>
      </c>
    </row>
    <row r="201" spans="1:12" ht="77.25" customHeight="1">
      <c r="A201" s="26">
        <v>157</v>
      </c>
      <c r="B201" s="108" t="s">
        <v>279</v>
      </c>
      <c r="C201" s="26">
        <v>901</v>
      </c>
      <c r="D201" s="47">
        <v>412</v>
      </c>
      <c r="E201" s="11" t="s">
        <v>280</v>
      </c>
      <c r="F201" s="11"/>
      <c r="G201" s="34">
        <v>500</v>
      </c>
      <c r="H201" s="34"/>
      <c r="I201" s="66">
        <v>300</v>
      </c>
      <c r="J201" s="66">
        <f>SUM(J202)</f>
        <v>420</v>
      </c>
      <c r="K201" s="35">
        <v>200</v>
      </c>
      <c r="L201" s="35">
        <f t="shared" si="31"/>
        <v>47.619047619047613</v>
      </c>
    </row>
    <row r="202" spans="1:12" ht="30" customHeight="1">
      <c r="A202" s="26">
        <v>158</v>
      </c>
      <c r="B202" s="13" t="s">
        <v>161</v>
      </c>
      <c r="C202" s="27">
        <v>901</v>
      </c>
      <c r="D202" s="49">
        <v>412</v>
      </c>
      <c r="E202" s="48" t="s">
        <v>280</v>
      </c>
      <c r="F202" s="48" t="s">
        <v>54</v>
      </c>
      <c r="G202" s="34">
        <v>500</v>
      </c>
      <c r="H202" s="34"/>
      <c r="I202" s="72">
        <v>300</v>
      </c>
      <c r="J202" s="72">
        <v>420</v>
      </c>
      <c r="K202" s="36">
        <v>200</v>
      </c>
      <c r="L202" s="36">
        <f t="shared" si="31"/>
        <v>47.619047619047613</v>
      </c>
    </row>
    <row r="203" spans="1:12" ht="34.5" customHeight="1">
      <c r="A203" s="26">
        <v>159</v>
      </c>
      <c r="B203" s="45" t="s">
        <v>421</v>
      </c>
      <c r="C203" s="26">
        <v>901</v>
      </c>
      <c r="D203" s="47">
        <v>412</v>
      </c>
      <c r="E203" s="11" t="s">
        <v>205</v>
      </c>
      <c r="F203" s="11"/>
      <c r="G203" s="37">
        <v>2</v>
      </c>
      <c r="H203" s="37"/>
      <c r="I203" s="66">
        <v>2</v>
      </c>
      <c r="J203" s="66">
        <f t="shared" ref="J203:K205" si="32">SUM(J204)</f>
        <v>2</v>
      </c>
      <c r="K203" s="35">
        <f t="shared" si="32"/>
        <v>0</v>
      </c>
      <c r="L203" s="35">
        <v>0</v>
      </c>
    </row>
    <row r="204" spans="1:12" ht="39.75" customHeight="1">
      <c r="A204" s="26">
        <v>160</v>
      </c>
      <c r="B204" s="41" t="s">
        <v>216</v>
      </c>
      <c r="C204" s="26">
        <v>901</v>
      </c>
      <c r="D204" s="47">
        <v>412</v>
      </c>
      <c r="E204" s="11" t="s">
        <v>218</v>
      </c>
      <c r="F204" s="11"/>
      <c r="G204" s="37">
        <v>2</v>
      </c>
      <c r="H204" s="37"/>
      <c r="I204" s="66">
        <v>2</v>
      </c>
      <c r="J204" s="66">
        <f t="shared" si="32"/>
        <v>2</v>
      </c>
      <c r="K204" s="35">
        <f t="shared" si="32"/>
        <v>0</v>
      </c>
      <c r="L204" s="35">
        <v>0</v>
      </c>
    </row>
    <row r="205" spans="1:12" ht="50.25" customHeight="1">
      <c r="A205" s="26">
        <v>161</v>
      </c>
      <c r="B205" s="45" t="s">
        <v>217</v>
      </c>
      <c r="C205" s="26">
        <v>901</v>
      </c>
      <c r="D205" s="47">
        <v>412</v>
      </c>
      <c r="E205" s="11" t="s">
        <v>206</v>
      </c>
      <c r="F205" s="11"/>
      <c r="G205" s="34">
        <v>2</v>
      </c>
      <c r="H205" s="34"/>
      <c r="I205" s="66">
        <v>2</v>
      </c>
      <c r="J205" s="66">
        <f t="shared" si="32"/>
        <v>2</v>
      </c>
      <c r="K205" s="35">
        <f t="shared" si="32"/>
        <v>0</v>
      </c>
      <c r="L205" s="36">
        <v>0</v>
      </c>
    </row>
    <row r="206" spans="1:12" ht="29.25" customHeight="1">
      <c r="A206" s="26">
        <v>162</v>
      </c>
      <c r="B206" s="13" t="s">
        <v>161</v>
      </c>
      <c r="C206" s="27">
        <v>901</v>
      </c>
      <c r="D206" s="49">
        <v>412</v>
      </c>
      <c r="E206" s="48" t="s">
        <v>206</v>
      </c>
      <c r="F206" s="48" t="s">
        <v>54</v>
      </c>
      <c r="G206" s="34">
        <v>2</v>
      </c>
      <c r="H206" s="34"/>
      <c r="I206" s="72">
        <v>2</v>
      </c>
      <c r="J206" s="72">
        <v>2</v>
      </c>
      <c r="K206" s="36">
        <v>0</v>
      </c>
      <c r="L206" s="36">
        <v>0</v>
      </c>
    </row>
    <row r="207" spans="1:12" ht="21" customHeight="1">
      <c r="A207" s="26">
        <v>163</v>
      </c>
      <c r="B207" s="14" t="s">
        <v>12</v>
      </c>
      <c r="C207" s="26">
        <v>901</v>
      </c>
      <c r="D207" s="15">
        <v>500</v>
      </c>
      <c r="E207" s="12"/>
      <c r="F207" s="17"/>
      <c r="G207" s="91">
        <v>28445.599999999999</v>
      </c>
      <c r="H207" s="34"/>
      <c r="I207" s="66">
        <f>I208+I230+I263+I283</f>
        <v>41625.5</v>
      </c>
      <c r="J207" s="66">
        <f>J208+J230+J263+J283</f>
        <v>405560.9</v>
      </c>
      <c r="K207" s="66">
        <f>K208+K230+K263+K283</f>
        <v>98104.1</v>
      </c>
      <c r="L207" s="35">
        <f t="shared" ref="L207:L217" si="33">K207/J207*100</f>
        <v>24.189733280501152</v>
      </c>
    </row>
    <row r="208" spans="1:12" ht="14.25" customHeight="1">
      <c r="A208" s="26">
        <v>164</v>
      </c>
      <c r="B208" s="14" t="s">
        <v>13</v>
      </c>
      <c r="C208" s="26">
        <v>901</v>
      </c>
      <c r="D208" s="15">
        <v>501</v>
      </c>
      <c r="E208" s="12"/>
      <c r="F208" s="17"/>
      <c r="G208" s="91">
        <v>2070</v>
      </c>
      <c r="H208" s="34"/>
      <c r="I208" s="66">
        <f>SUM(I209+I219+I222+I227)</f>
        <v>3211.3</v>
      </c>
      <c r="J208" s="66">
        <f>SUM(J209+J216+J219+J222+J227)</f>
        <v>129230.2</v>
      </c>
      <c r="K208" s="66">
        <f>SUM(K209+K216+K219+K222+K227)</f>
        <v>80852.5</v>
      </c>
      <c r="L208" s="35">
        <f t="shared" si="33"/>
        <v>62.564710106461185</v>
      </c>
    </row>
    <row r="209" spans="1:13" ht="40.5" customHeight="1">
      <c r="A209" s="26">
        <v>165</v>
      </c>
      <c r="B209" s="39" t="s">
        <v>393</v>
      </c>
      <c r="C209" s="26">
        <v>901</v>
      </c>
      <c r="D209" s="15">
        <v>501</v>
      </c>
      <c r="E209" s="12" t="s">
        <v>131</v>
      </c>
      <c r="F209" s="17"/>
      <c r="G209" s="34">
        <v>420</v>
      </c>
      <c r="H209" s="34"/>
      <c r="I209" s="66">
        <f>SUM(I210)</f>
        <v>839.1</v>
      </c>
      <c r="J209" s="66">
        <f>SUM(J210+J212+J214)</f>
        <v>620</v>
      </c>
      <c r="K209" s="66">
        <f>SUM(K210+K212+K214)</f>
        <v>551.20000000000005</v>
      </c>
      <c r="L209" s="35">
        <f t="shared" si="33"/>
        <v>88.90322580645163</v>
      </c>
    </row>
    <row r="210" spans="1:13" ht="38.25" customHeight="1">
      <c r="A210" s="26">
        <v>166</v>
      </c>
      <c r="B210" s="39" t="s">
        <v>191</v>
      </c>
      <c r="C210" s="26">
        <v>901</v>
      </c>
      <c r="D210" s="15">
        <v>501</v>
      </c>
      <c r="E210" s="12" t="s">
        <v>132</v>
      </c>
      <c r="F210" s="17"/>
      <c r="G210" s="34">
        <v>420</v>
      </c>
      <c r="H210" s="34"/>
      <c r="I210" s="66">
        <f>I211</f>
        <v>839.1</v>
      </c>
      <c r="J210" s="66">
        <f>J211</f>
        <v>420</v>
      </c>
      <c r="K210" s="66">
        <f>K211</f>
        <v>351.2</v>
      </c>
      <c r="L210" s="35">
        <f>K210/J210*100</f>
        <v>83.61904761904762</v>
      </c>
    </row>
    <row r="211" spans="1:13" ht="24" customHeight="1">
      <c r="A211" s="26" t="s">
        <v>455</v>
      </c>
      <c r="B211" s="13" t="s">
        <v>161</v>
      </c>
      <c r="C211" s="27">
        <v>901</v>
      </c>
      <c r="D211" s="16">
        <v>501</v>
      </c>
      <c r="E211" s="17" t="s">
        <v>132</v>
      </c>
      <c r="F211" s="17" t="s">
        <v>54</v>
      </c>
      <c r="G211" s="34">
        <v>420</v>
      </c>
      <c r="H211" s="34"/>
      <c r="I211" s="72">
        <v>839.1</v>
      </c>
      <c r="J211" s="72">
        <v>420</v>
      </c>
      <c r="K211" s="36">
        <v>351.2</v>
      </c>
      <c r="L211" s="36">
        <f t="shared" si="33"/>
        <v>83.61904761904762</v>
      </c>
      <c r="M211">
        <v>220.9</v>
      </c>
    </row>
    <row r="212" spans="1:13" ht="43.5" customHeight="1">
      <c r="A212" s="26">
        <v>167</v>
      </c>
      <c r="B212" s="39" t="s">
        <v>453</v>
      </c>
      <c r="C212" s="26">
        <v>901</v>
      </c>
      <c r="D212" s="15">
        <v>501</v>
      </c>
      <c r="E212" s="12" t="s">
        <v>385</v>
      </c>
      <c r="F212" s="12"/>
      <c r="G212" s="37"/>
      <c r="H212" s="37"/>
      <c r="I212" s="66">
        <v>0</v>
      </c>
      <c r="J212" s="66">
        <f>J213</f>
        <v>0</v>
      </c>
      <c r="K212" s="66">
        <f>K213</f>
        <v>0</v>
      </c>
      <c r="L212" s="35">
        <v>0</v>
      </c>
    </row>
    <row r="213" spans="1:13" ht="24" customHeight="1">
      <c r="A213" s="26" t="s">
        <v>456</v>
      </c>
      <c r="B213" s="13" t="s">
        <v>161</v>
      </c>
      <c r="C213" s="27">
        <v>901</v>
      </c>
      <c r="D213" s="16">
        <v>501</v>
      </c>
      <c r="E213" s="17" t="s">
        <v>385</v>
      </c>
      <c r="F213" s="17" t="s">
        <v>54</v>
      </c>
      <c r="G213" s="34"/>
      <c r="H213" s="34"/>
      <c r="I213" s="72">
        <v>0</v>
      </c>
      <c r="J213" s="72">
        <v>0</v>
      </c>
      <c r="K213" s="36">
        <v>0</v>
      </c>
      <c r="L213" s="36">
        <v>0</v>
      </c>
    </row>
    <row r="214" spans="1:13" ht="27.75" customHeight="1">
      <c r="A214" s="26">
        <v>168</v>
      </c>
      <c r="B214" s="39" t="s">
        <v>512</v>
      </c>
      <c r="C214" s="26">
        <v>901</v>
      </c>
      <c r="D214" s="15">
        <v>501</v>
      </c>
      <c r="E214" s="12" t="s">
        <v>515</v>
      </c>
      <c r="F214" s="12"/>
      <c r="G214" s="37"/>
      <c r="H214" s="37"/>
      <c r="I214" s="66">
        <v>0</v>
      </c>
      <c r="J214" s="66">
        <f>J215</f>
        <v>200</v>
      </c>
      <c r="K214" s="66">
        <f>K215</f>
        <v>200</v>
      </c>
      <c r="L214" s="35">
        <f t="shared" si="33"/>
        <v>100</v>
      </c>
    </row>
    <row r="215" spans="1:13" ht="27.75" customHeight="1">
      <c r="A215" s="26" t="s">
        <v>513</v>
      </c>
      <c r="B215" s="13" t="s">
        <v>161</v>
      </c>
      <c r="C215" s="27">
        <v>901</v>
      </c>
      <c r="D215" s="16">
        <v>501</v>
      </c>
      <c r="E215" s="17" t="s">
        <v>515</v>
      </c>
      <c r="F215" s="17" t="s">
        <v>54</v>
      </c>
      <c r="G215" s="34"/>
      <c r="H215" s="34"/>
      <c r="I215" s="72">
        <v>0</v>
      </c>
      <c r="J215" s="72">
        <v>200</v>
      </c>
      <c r="K215" s="36">
        <v>200</v>
      </c>
      <c r="L215" s="36">
        <f t="shared" si="33"/>
        <v>100</v>
      </c>
    </row>
    <row r="216" spans="1:13" ht="24" customHeight="1">
      <c r="A216" s="26">
        <v>169</v>
      </c>
      <c r="B216" s="39" t="s">
        <v>51</v>
      </c>
      <c r="C216" s="26">
        <v>901</v>
      </c>
      <c r="D216" s="15">
        <v>501</v>
      </c>
      <c r="E216" s="12" t="s">
        <v>99</v>
      </c>
      <c r="F216" s="17"/>
      <c r="G216" s="34"/>
      <c r="H216" s="34"/>
      <c r="I216" s="66">
        <v>0</v>
      </c>
      <c r="J216" s="66">
        <v>127680.8</v>
      </c>
      <c r="K216" s="66">
        <f>K217</f>
        <v>80301.3</v>
      </c>
      <c r="L216" s="35">
        <f t="shared" si="33"/>
        <v>62.892228118871444</v>
      </c>
    </row>
    <row r="217" spans="1:13" ht="25.5" customHeight="1">
      <c r="A217" s="26" t="s">
        <v>457</v>
      </c>
      <c r="B217" s="39" t="s">
        <v>439</v>
      </c>
      <c r="C217" s="26">
        <v>901</v>
      </c>
      <c r="D217" s="15">
        <v>501</v>
      </c>
      <c r="E217" s="12" t="s">
        <v>440</v>
      </c>
      <c r="F217" s="12"/>
      <c r="G217" s="37"/>
      <c r="H217" s="37"/>
      <c r="I217" s="66">
        <v>0</v>
      </c>
      <c r="J217" s="66">
        <v>127680.8</v>
      </c>
      <c r="K217" s="66">
        <f>K218</f>
        <v>80301.3</v>
      </c>
      <c r="L217" s="35">
        <f t="shared" si="33"/>
        <v>62.892228118871444</v>
      </c>
    </row>
    <row r="218" spans="1:13" ht="25.5" customHeight="1">
      <c r="A218" s="26" t="s">
        <v>514</v>
      </c>
      <c r="B218" s="40" t="s">
        <v>452</v>
      </c>
      <c r="C218" s="27">
        <v>901</v>
      </c>
      <c r="D218" s="16">
        <v>501</v>
      </c>
      <c r="E218" s="17" t="s">
        <v>440</v>
      </c>
      <c r="F218" s="17" t="s">
        <v>454</v>
      </c>
      <c r="G218" s="34"/>
      <c r="H218" s="34"/>
      <c r="I218" s="72">
        <v>0</v>
      </c>
      <c r="J218" s="72">
        <v>127680.8</v>
      </c>
      <c r="K218" s="36">
        <v>80301.3</v>
      </c>
      <c r="L218" s="36">
        <f t="shared" ref="L218" si="34">K218/J218*100</f>
        <v>62.892228118871444</v>
      </c>
    </row>
    <row r="219" spans="1:13" ht="42" customHeight="1">
      <c r="A219" s="26">
        <v>170</v>
      </c>
      <c r="B219" s="39" t="s">
        <v>320</v>
      </c>
      <c r="C219" s="26">
        <v>901</v>
      </c>
      <c r="D219" s="15">
        <v>501</v>
      </c>
      <c r="E219" s="12" t="s">
        <v>102</v>
      </c>
      <c r="F219" s="17"/>
      <c r="G219" s="34">
        <v>370</v>
      </c>
      <c r="H219" s="34"/>
      <c r="I219" s="66">
        <f>SUM(I220)</f>
        <v>300</v>
      </c>
      <c r="J219" s="66">
        <f>SUM(J220)</f>
        <v>0</v>
      </c>
      <c r="K219" s="35">
        <f>SUM(K220)</f>
        <v>0</v>
      </c>
      <c r="L219" s="35">
        <v>0</v>
      </c>
    </row>
    <row r="220" spans="1:13" ht="33.75" customHeight="1">
      <c r="A220" s="26">
        <v>171</v>
      </c>
      <c r="B220" s="14" t="s">
        <v>322</v>
      </c>
      <c r="C220" s="26">
        <v>901</v>
      </c>
      <c r="D220" s="15">
        <v>501</v>
      </c>
      <c r="E220" s="12" t="s">
        <v>311</v>
      </c>
      <c r="F220" s="17"/>
      <c r="G220" s="34">
        <v>370</v>
      </c>
      <c r="H220" s="34"/>
      <c r="I220" s="66">
        <v>300</v>
      </c>
      <c r="J220" s="66">
        <f>J221</f>
        <v>0</v>
      </c>
      <c r="K220" s="35">
        <f t="shared" ref="K220" si="35">SUM(K221)</f>
        <v>0</v>
      </c>
      <c r="L220" s="36">
        <v>0</v>
      </c>
    </row>
    <row r="221" spans="1:13" ht="29.25" customHeight="1">
      <c r="A221" s="26" t="s">
        <v>458</v>
      </c>
      <c r="B221" s="13" t="s">
        <v>161</v>
      </c>
      <c r="C221" s="27">
        <v>901</v>
      </c>
      <c r="D221" s="16">
        <v>501</v>
      </c>
      <c r="E221" s="17" t="s">
        <v>311</v>
      </c>
      <c r="F221" s="17" t="s">
        <v>54</v>
      </c>
      <c r="G221" s="34">
        <v>370</v>
      </c>
      <c r="H221" s="34"/>
      <c r="I221" s="72">
        <v>300</v>
      </c>
      <c r="J221" s="72">
        <v>0</v>
      </c>
      <c r="K221" s="36">
        <v>0</v>
      </c>
      <c r="L221" s="36">
        <v>0</v>
      </c>
    </row>
    <row r="222" spans="1:13" ht="54" customHeight="1">
      <c r="A222" s="26">
        <v>172</v>
      </c>
      <c r="B222" s="45" t="s">
        <v>422</v>
      </c>
      <c r="C222" s="26">
        <v>901</v>
      </c>
      <c r="D222" s="15">
        <v>501</v>
      </c>
      <c r="E222" s="12" t="s">
        <v>192</v>
      </c>
      <c r="F222" s="12"/>
      <c r="G222" s="91">
        <v>1280</v>
      </c>
      <c r="H222" s="34"/>
      <c r="I222" s="66">
        <f>SUM(I223+I225)</f>
        <v>1229</v>
      </c>
      <c r="J222" s="66">
        <f>SUM(J223+J225)</f>
        <v>562.70000000000005</v>
      </c>
      <c r="K222" s="66">
        <f>SUM(K223+K225)</f>
        <v>0</v>
      </c>
      <c r="L222" s="35">
        <f>K222/J222*100</f>
        <v>0</v>
      </c>
    </row>
    <row r="223" spans="1:13" ht="26.25" customHeight="1">
      <c r="A223" s="26">
        <v>173</v>
      </c>
      <c r="B223" s="14" t="s">
        <v>312</v>
      </c>
      <c r="C223" s="26">
        <v>901</v>
      </c>
      <c r="D223" s="15">
        <v>501</v>
      </c>
      <c r="E223" s="12" t="s">
        <v>313</v>
      </c>
      <c r="F223" s="12"/>
      <c r="G223" s="34">
        <v>80</v>
      </c>
      <c r="H223" s="34"/>
      <c r="I223" s="66">
        <v>429</v>
      </c>
      <c r="J223" s="66">
        <f>J224</f>
        <v>62.7</v>
      </c>
      <c r="K223" s="35">
        <f t="shared" ref="K223" si="36">SUM(K224)</f>
        <v>0</v>
      </c>
      <c r="L223" s="35">
        <f t="shared" ref="L223:L224" si="37">K223/J223*100</f>
        <v>0</v>
      </c>
    </row>
    <row r="224" spans="1:13" ht="28.5" customHeight="1">
      <c r="A224" s="26" t="s">
        <v>459</v>
      </c>
      <c r="B224" s="13" t="s">
        <v>161</v>
      </c>
      <c r="C224" s="27">
        <v>901</v>
      </c>
      <c r="D224" s="16">
        <v>501</v>
      </c>
      <c r="E224" s="17" t="s">
        <v>313</v>
      </c>
      <c r="F224" s="17" t="s">
        <v>54</v>
      </c>
      <c r="G224" s="34">
        <v>80</v>
      </c>
      <c r="H224" s="34"/>
      <c r="I224" s="72">
        <v>429</v>
      </c>
      <c r="J224" s="72">
        <v>62.7</v>
      </c>
      <c r="K224" s="36">
        <v>0</v>
      </c>
      <c r="L224" s="36">
        <f t="shared" si="37"/>
        <v>0</v>
      </c>
    </row>
    <row r="225" spans="1:13" ht="44.25" customHeight="1">
      <c r="A225" s="26">
        <v>174</v>
      </c>
      <c r="B225" s="14" t="s">
        <v>281</v>
      </c>
      <c r="C225" s="26">
        <v>901</v>
      </c>
      <c r="D225" s="15">
        <v>501</v>
      </c>
      <c r="E225" s="12" t="s">
        <v>282</v>
      </c>
      <c r="F225" s="12"/>
      <c r="G225" s="92">
        <v>1200</v>
      </c>
      <c r="H225" s="37"/>
      <c r="I225" s="66">
        <v>800</v>
      </c>
      <c r="J225" s="66">
        <f>J226</f>
        <v>500</v>
      </c>
      <c r="K225" s="66">
        <f>K226</f>
        <v>0</v>
      </c>
      <c r="L225" s="35">
        <f>K225/J225*100</f>
        <v>0</v>
      </c>
    </row>
    <row r="226" spans="1:13" ht="29.25" customHeight="1">
      <c r="A226" s="26">
        <v>175</v>
      </c>
      <c r="B226" s="13" t="s">
        <v>161</v>
      </c>
      <c r="C226" s="27">
        <v>901</v>
      </c>
      <c r="D226" s="16">
        <v>501</v>
      </c>
      <c r="E226" s="17" t="s">
        <v>282</v>
      </c>
      <c r="F226" s="17" t="s">
        <v>54</v>
      </c>
      <c r="G226" s="91">
        <v>1200</v>
      </c>
      <c r="H226" s="34"/>
      <c r="I226" s="72">
        <v>800</v>
      </c>
      <c r="J226" s="72">
        <v>500</v>
      </c>
      <c r="K226" s="36">
        <v>0</v>
      </c>
      <c r="L226" s="36">
        <f>K226/J226*100</f>
        <v>0</v>
      </c>
    </row>
    <row r="227" spans="1:13" ht="64.5" customHeight="1">
      <c r="A227" s="26">
        <v>176</v>
      </c>
      <c r="B227" s="14" t="s">
        <v>423</v>
      </c>
      <c r="C227" s="27">
        <v>901</v>
      </c>
      <c r="D227" s="16">
        <v>501</v>
      </c>
      <c r="E227" s="17" t="s">
        <v>424</v>
      </c>
      <c r="F227" s="17"/>
      <c r="G227" s="91"/>
      <c r="H227" s="34"/>
      <c r="I227" s="66">
        <f t="shared" ref="I227:L228" si="38">I228</f>
        <v>843.2</v>
      </c>
      <c r="J227" s="66">
        <f t="shared" si="38"/>
        <v>366.7</v>
      </c>
      <c r="K227" s="66">
        <f t="shared" si="38"/>
        <v>0</v>
      </c>
      <c r="L227" s="66">
        <f t="shared" si="38"/>
        <v>0</v>
      </c>
    </row>
    <row r="228" spans="1:13" ht="29.25" customHeight="1">
      <c r="A228" s="26">
        <v>177</v>
      </c>
      <c r="B228" s="61" t="s">
        <v>382</v>
      </c>
      <c r="C228" s="27">
        <v>901</v>
      </c>
      <c r="D228" s="16">
        <v>501</v>
      </c>
      <c r="E228" s="17" t="s">
        <v>383</v>
      </c>
      <c r="F228" s="17"/>
      <c r="G228" s="91"/>
      <c r="H228" s="34"/>
      <c r="I228" s="66">
        <f t="shared" si="38"/>
        <v>843.2</v>
      </c>
      <c r="J228" s="66">
        <f t="shared" si="38"/>
        <v>366.7</v>
      </c>
      <c r="K228" s="66">
        <f t="shared" si="38"/>
        <v>0</v>
      </c>
      <c r="L228" s="66">
        <f t="shared" si="38"/>
        <v>0</v>
      </c>
    </row>
    <row r="229" spans="1:13" ht="29.25" customHeight="1">
      <c r="A229" s="26">
        <v>178</v>
      </c>
      <c r="B229" s="13" t="s">
        <v>161</v>
      </c>
      <c r="C229" s="27">
        <v>901</v>
      </c>
      <c r="D229" s="16">
        <v>501</v>
      </c>
      <c r="E229" s="17" t="s">
        <v>383</v>
      </c>
      <c r="F229" s="17" t="s">
        <v>54</v>
      </c>
      <c r="G229" s="91"/>
      <c r="H229" s="34"/>
      <c r="I229" s="72">
        <v>843.2</v>
      </c>
      <c r="J229" s="124">
        <v>366.7</v>
      </c>
      <c r="K229" s="36">
        <v>0</v>
      </c>
      <c r="L229" s="36">
        <v>0</v>
      </c>
      <c r="M229" s="88" t="s">
        <v>470</v>
      </c>
    </row>
    <row r="230" spans="1:13" ht="21" customHeight="1">
      <c r="A230" s="26">
        <v>179</v>
      </c>
      <c r="B230" s="14" t="s">
        <v>14</v>
      </c>
      <c r="C230" s="26">
        <v>901</v>
      </c>
      <c r="D230" s="15">
        <v>502</v>
      </c>
      <c r="E230" s="12"/>
      <c r="F230" s="17"/>
      <c r="G230" s="91">
        <v>7843.4</v>
      </c>
      <c r="H230" s="34"/>
      <c r="I230" s="66">
        <f>SUM(I231+I242+I258)</f>
        <v>29272.7</v>
      </c>
      <c r="J230" s="66">
        <f>SUM(J231+J242+J258+J261)</f>
        <v>262181.7</v>
      </c>
      <c r="K230" s="66">
        <f>SUM(K231+K242+K258+K261)</f>
        <v>5309.7999999999993</v>
      </c>
      <c r="L230" s="35">
        <f>K230/J230*100</f>
        <v>2.0252366965352651</v>
      </c>
    </row>
    <row r="231" spans="1:13" ht="39.75" customHeight="1">
      <c r="A231" s="26">
        <v>180</v>
      </c>
      <c r="B231" s="74" t="s">
        <v>425</v>
      </c>
      <c r="C231" s="26">
        <v>901</v>
      </c>
      <c r="D231" s="15">
        <v>502</v>
      </c>
      <c r="E231" s="12" t="s">
        <v>219</v>
      </c>
      <c r="F231" s="12"/>
      <c r="G231" s="91">
        <v>1255.0999999999999</v>
      </c>
      <c r="H231" s="34"/>
      <c r="I231" s="66">
        <f>SUM(I232+I234+I240+I236)</f>
        <v>28503.7</v>
      </c>
      <c r="J231" s="66">
        <f>SUM(J232+J234+J238)</f>
        <v>236158.5</v>
      </c>
      <c r="K231" s="66">
        <f>SUM(K232+K234+K238)</f>
        <v>2307.6</v>
      </c>
      <c r="L231" s="36">
        <f t="shared" ref="L231:L233" si="39">K231/J231*100</f>
        <v>0.97714035277154965</v>
      </c>
    </row>
    <row r="232" spans="1:13" ht="63.75" customHeight="1">
      <c r="A232" s="26">
        <v>181</v>
      </c>
      <c r="B232" s="39" t="s">
        <v>323</v>
      </c>
      <c r="C232" s="26">
        <v>901</v>
      </c>
      <c r="D232" s="15">
        <v>502</v>
      </c>
      <c r="E232" s="12" t="s">
        <v>220</v>
      </c>
      <c r="F232" s="12"/>
      <c r="G232" s="91">
        <v>1255.0999999999999</v>
      </c>
      <c r="H232" s="34"/>
      <c r="I232" s="66">
        <f t="shared" ref="I232:K232" si="40">SUM(I233)</f>
        <v>1122</v>
      </c>
      <c r="J232" s="66">
        <f t="shared" si="40"/>
        <v>930</v>
      </c>
      <c r="K232" s="35">
        <f t="shared" si="40"/>
        <v>698.2</v>
      </c>
      <c r="L232" s="35">
        <f t="shared" si="39"/>
        <v>75.075268817204304</v>
      </c>
    </row>
    <row r="233" spans="1:13" ht="28.5" customHeight="1">
      <c r="A233" s="26">
        <v>182</v>
      </c>
      <c r="B233" s="13" t="s">
        <v>161</v>
      </c>
      <c r="C233" s="27">
        <v>901</v>
      </c>
      <c r="D233" s="16">
        <v>502</v>
      </c>
      <c r="E233" s="17" t="s">
        <v>220</v>
      </c>
      <c r="F233" s="17" t="s">
        <v>54</v>
      </c>
      <c r="G233" s="91">
        <v>1255.0999999999999</v>
      </c>
      <c r="H233" s="34"/>
      <c r="I233" s="72">
        <v>1122</v>
      </c>
      <c r="J233" s="72">
        <v>930</v>
      </c>
      <c r="K233" s="36">
        <v>698.2</v>
      </c>
      <c r="L233" s="36">
        <f t="shared" si="39"/>
        <v>75.075268817204304</v>
      </c>
    </row>
    <row r="234" spans="1:13" ht="28.5" customHeight="1">
      <c r="A234" s="26">
        <v>183</v>
      </c>
      <c r="B234" s="61" t="s">
        <v>370</v>
      </c>
      <c r="C234" s="27">
        <v>901</v>
      </c>
      <c r="D234" s="16">
        <v>502</v>
      </c>
      <c r="E234" s="12" t="s">
        <v>344</v>
      </c>
      <c r="F234" s="17"/>
      <c r="G234" s="34"/>
      <c r="H234" s="34"/>
      <c r="I234" s="66">
        <f>SUM(I235)</f>
        <v>200</v>
      </c>
      <c r="J234" s="66">
        <f>SUM(J235)</f>
        <v>200</v>
      </c>
      <c r="K234" s="35">
        <f>SUM(K235)</f>
        <v>144.30000000000001</v>
      </c>
      <c r="L234" s="35">
        <f t="shared" ref="L234:L235" si="41">K234/J234*100</f>
        <v>72.150000000000006</v>
      </c>
    </row>
    <row r="235" spans="1:13" ht="28.5" customHeight="1">
      <c r="A235" s="26">
        <v>184</v>
      </c>
      <c r="B235" s="13" t="s">
        <v>161</v>
      </c>
      <c r="C235" s="27">
        <v>901</v>
      </c>
      <c r="D235" s="16">
        <v>502</v>
      </c>
      <c r="E235" s="17" t="s">
        <v>344</v>
      </c>
      <c r="F235" s="17" t="s">
        <v>54</v>
      </c>
      <c r="G235" s="34"/>
      <c r="H235" s="34"/>
      <c r="I235" s="72">
        <v>200</v>
      </c>
      <c r="J235" s="72">
        <v>200</v>
      </c>
      <c r="K235" s="36">
        <v>144.30000000000001</v>
      </c>
      <c r="L235" s="36">
        <f t="shared" si="41"/>
        <v>72.150000000000006</v>
      </c>
    </row>
    <row r="236" spans="1:13" ht="42" customHeight="1">
      <c r="A236" s="26">
        <v>189</v>
      </c>
      <c r="B236" s="74" t="s">
        <v>386</v>
      </c>
      <c r="C236" s="27">
        <v>901</v>
      </c>
      <c r="D236" s="16">
        <v>502</v>
      </c>
      <c r="E236" s="64" t="s">
        <v>392</v>
      </c>
      <c r="F236" s="17"/>
      <c r="G236" s="34"/>
      <c r="H236" s="34"/>
      <c r="I236" s="66">
        <f>SUM(I237)</f>
        <v>11591.5</v>
      </c>
      <c r="J236" s="72">
        <v>0</v>
      </c>
      <c r="K236" s="36">
        <v>0</v>
      </c>
      <c r="L236" s="35">
        <v>0</v>
      </c>
    </row>
    <row r="237" spans="1:13" ht="28.5" customHeight="1">
      <c r="A237" s="26">
        <v>190</v>
      </c>
      <c r="B237" s="13" t="s">
        <v>161</v>
      </c>
      <c r="C237" s="27">
        <v>901</v>
      </c>
      <c r="D237" s="16">
        <v>502</v>
      </c>
      <c r="E237" s="70" t="s">
        <v>392</v>
      </c>
      <c r="F237" s="17" t="s">
        <v>54</v>
      </c>
      <c r="G237" s="34"/>
      <c r="H237" s="34"/>
      <c r="I237" s="72">
        <v>11591.5</v>
      </c>
      <c r="J237" s="72">
        <v>0</v>
      </c>
      <c r="K237" s="36">
        <v>0</v>
      </c>
      <c r="L237" s="35">
        <v>0</v>
      </c>
    </row>
    <row r="238" spans="1:13" ht="28.5" customHeight="1">
      <c r="A238" s="26"/>
      <c r="B238" s="61" t="s">
        <v>384</v>
      </c>
      <c r="C238" s="26">
        <v>901</v>
      </c>
      <c r="D238" s="15">
        <v>502</v>
      </c>
      <c r="E238" s="12" t="s">
        <v>391</v>
      </c>
      <c r="F238" s="17"/>
      <c r="G238" s="34">
        <v>245</v>
      </c>
      <c r="H238" s="34"/>
      <c r="I238" s="66">
        <f>SUM(I239)</f>
        <v>0</v>
      </c>
      <c r="J238" s="66">
        <f>SUM(J239)</f>
        <v>235028.5</v>
      </c>
      <c r="K238" s="35">
        <f>SUM(K239)</f>
        <v>1465.1</v>
      </c>
      <c r="L238" s="35">
        <f t="shared" ref="L238:L239" si="42">K238/J238*100</f>
        <v>0.62337120817262581</v>
      </c>
    </row>
    <row r="239" spans="1:13" ht="28.5" customHeight="1">
      <c r="A239" s="26"/>
      <c r="B239" s="13" t="s">
        <v>161</v>
      </c>
      <c r="C239" s="27">
        <v>901</v>
      </c>
      <c r="D239" s="16">
        <v>502</v>
      </c>
      <c r="E239" s="17" t="s">
        <v>391</v>
      </c>
      <c r="F239" s="17" t="s">
        <v>54</v>
      </c>
      <c r="G239" s="34">
        <v>245</v>
      </c>
      <c r="H239" s="34"/>
      <c r="I239" s="72">
        <v>0</v>
      </c>
      <c r="J239" s="72">
        <v>235028.5</v>
      </c>
      <c r="K239" s="36">
        <v>1465.1</v>
      </c>
      <c r="L239" s="36">
        <f t="shared" si="42"/>
        <v>0.62337120817262581</v>
      </c>
    </row>
    <row r="240" spans="1:13" ht="28.5" customHeight="1">
      <c r="A240" s="26"/>
      <c r="B240" s="61" t="s">
        <v>384</v>
      </c>
      <c r="C240" s="26">
        <v>901</v>
      </c>
      <c r="D240" s="15">
        <v>502</v>
      </c>
      <c r="E240" s="12" t="s">
        <v>390</v>
      </c>
      <c r="F240" s="17"/>
      <c r="G240" s="34">
        <v>245</v>
      </c>
      <c r="H240" s="34"/>
      <c r="I240" s="66">
        <f>SUM(I241)</f>
        <v>15590.2</v>
      </c>
      <c r="J240" s="66">
        <f>SUM(J241)</f>
        <v>0</v>
      </c>
      <c r="K240" s="66">
        <f>SUM(K241)</f>
        <v>0</v>
      </c>
      <c r="L240" s="35">
        <v>0</v>
      </c>
    </row>
    <row r="241" spans="1:12" ht="28.5" customHeight="1">
      <c r="A241" s="26"/>
      <c r="B241" s="13" t="s">
        <v>161</v>
      </c>
      <c r="C241" s="27">
        <v>901</v>
      </c>
      <c r="D241" s="16">
        <v>502</v>
      </c>
      <c r="E241" s="17" t="s">
        <v>390</v>
      </c>
      <c r="F241" s="17" t="s">
        <v>54</v>
      </c>
      <c r="G241" s="34">
        <v>245</v>
      </c>
      <c r="H241" s="34"/>
      <c r="I241" s="72">
        <v>15590.2</v>
      </c>
      <c r="J241" s="72">
        <v>0</v>
      </c>
      <c r="K241" s="36">
        <v>0</v>
      </c>
      <c r="L241" s="36">
        <v>0</v>
      </c>
    </row>
    <row r="242" spans="1:12" ht="44.25" customHeight="1">
      <c r="A242" s="26">
        <v>191</v>
      </c>
      <c r="B242" s="39" t="s">
        <v>393</v>
      </c>
      <c r="C242" s="27">
        <v>901</v>
      </c>
      <c r="D242" s="16">
        <v>502</v>
      </c>
      <c r="E242" s="70" t="s">
        <v>131</v>
      </c>
      <c r="F242" s="17"/>
      <c r="G242" s="34"/>
      <c r="H242" s="34"/>
      <c r="I242" s="66">
        <f>SUM(I247+I253)</f>
        <v>769</v>
      </c>
      <c r="J242" s="66">
        <f>SUM(J245+J247+J249+J251+J253+J255)</f>
        <v>23063.599999999999</v>
      </c>
      <c r="K242" s="66">
        <f>SUM(K245+K247+K253+K255)</f>
        <v>42.6</v>
      </c>
      <c r="L242" s="35">
        <f t="shared" ref="L242" si="43">K242/J242*100</f>
        <v>0.1847066372986004</v>
      </c>
    </row>
    <row r="243" spans="1:12" ht="26.25" customHeight="1">
      <c r="A243" s="26">
        <v>192</v>
      </c>
      <c r="B243" s="61" t="s">
        <v>384</v>
      </c>
      <c r="C243" s="26">
        <v>901</v>
      </c>
      <c r="D243" s="15">
        <v>502</v>
      </c>
      <c r="E243" s="12" t="s">
        <v>385</v>
      </c>
      <c r="F243" s="17"/>
      <c r="G243" s="34">
        <v>245</v>
      </c>
      <c r="H243" s="34"/>
      <c r="I243" s="66">
        <f>SUM(I244)</f>
        <v>0</v>
      </c>
      <c r="J243" s="66">
        <f>SUM(J244)</f>
        <v>0</v>
      </c>
      <c r="K243" s="35">
        <f>SUM(K244)</f>
        <v>0</v>
      </c>
      <c r="L243" s="35">
        <v>0</v>
      </c>
    </row>
    <row r="244" spans="1:12" ht="27.75" customHeight="1">
      <c r="A244" s="26">
        <v>193</v>
      </c>
      <c r="B244" s="13" t="s">
        <v>161</v>
      </c>
      <c r="C244" s="27">
        <v>901</v>
      </c>
      <c r="D244" s="16">
        <v>502</v>
      </c>
      <c r="E244" s="17" t="s">
        <v>385</v>
      </c>
      <c r="F244" s="17" t="s">
        <v>54</v>
      </c>
      <c r="G244" s="34">
        <v>245</v>
      </c>
      <c r="H244" s="34"/>
      <c r="I244" s="72">
        <v>0</v>
      </c>
      <c r="J244" s="72">
        <v>0</v>
      </c>
      <c r="K244" s="36">
        <v>0</v>
      </c>
      <c r="L244" s="36">
        <v>0</v>
      </c>
    </row>
    <row r="245" spans="1:12" ht="42" customHeight="1">
      <c r="A245" s="26">
        <v>194</v>
      </c>
      <c r="B245" s="74" t="s">
        <v>386</v>
      </c>
      <c r="C245" s="26">
        <v>901</v>
      </c>
      <c r="D245" s="15">
        <v>502</v>
      </c>
      <c r="E245" s="12" t="s">
        <v>388</v>
      </c>
      <c r="F245" s="17"/>
      <c r="G245" s="34"/>
      <c r="H245" s="34"/>
      <c r="I245" s="66">
        <v>0</v>
      </c>
      <c r="J245" s="66">
        <f>SUM(J246)</f>
        <v>11591.5</v>
      </c>
      <c r="K245" s="35">
        <v>0</v>
      </c>
      <c r="L245" s="35">
        <f t="shared" ref="L245" si="44">K245/J245*100</f>
        <v>0</v>
      </c>
    </row>
    <row r="246" spans="1:12" ht="28.5" customHeight="1">
      <c r="A246" s="26">
        <v>195</v>
      </c>
      <c r="B246" s="13" t="s">
        <v>161</v>
      </c>
      <c r="C246" s="27">
        <v>901</v>
      </c>
      <c r="D246" s="16">
        <v>502</v>
      </c>
      <c r="E246" s="17" t="s">
        <v>388</v>
      </c>
      <c r="F246" s="17" t="s">
        <v>54</v>
      </c>
      <c r="G246" s="34"/>
      <c r="H246" s="34"/>
      <c r="I246" s="72">
        <v>0</v>
      </c>
      <c r="J246" s="72">
        <v>11591.5</v>
      </c>
      <c r="K246" s="36">
        <v>0</v>
      </c>
      <c r="L246" s="36">
        <f t="shared" ref="L246" si="45">K246/J246*100</f>
        <v>0</v>
      </c>
    </row>
    <row r="247" spans="1:12" ht="51" customHeight="1">
      <c r="A247" s="26">
        <v>196</v>
      </c>
      <c r="B247" s="61" t="s">
        <v>387</v>
      </c>
      <c r="C247" s="27">
        <v>901</v>
      </c>
      <c r="D247" s="16">
        <v>502</v>
      </c>
      <c r="E247" s="64" t="s">
        <v>389</v>
      </c>
      <c r="F247" s="17"/>
      <c r="G247" s="34"/>
      <c r="H247" s="34"/>
      <c r="I247" s="66">
        <v>0</v>
      </c>
      <c r="J247" s="66">
        <f>SUM(J248)</f>
        <v>358.5</v>
      </c>
      <c r="K247" s="35">
        <v>0</v>
      </c>
      <c r="L247" s="35">
        <v>0</v>
      </c>
    </row>
    <row r="248" spans="1:12" ht="24" customHeight="1">
      <c r="A248" s="26" t="s">
        <v>518</v>
      </c>
      <c r="B248" s="13" t="s">
        <v>161</v>
      </c>
      <c r="C248" s="27">
        <v>901</v>
      </c>
      <c r="D248" s="16">
        <v>502</v>
      </c>
      <c r="E248" s="70" t="s">
        <v>389</v>
      </c>
      <c r="F248" s="17" t="s">
        <v>54</v>
      </c>
      <c r="G248" s="34"/>
      <c r="H248" s="34"/>
      <c r="I248" s="72">
        <v>0</v>
      </c>
      <c r="J248" s="72">
        <v>358.5</v>
      </c>
      <c r="K248" s="36">
        <v>0</v>
      </c>
      <c r="L248" s="36">
        <v>0</v>
      </c>
    </row>
    <row r="249" spans="1:12" ht="27" customHeight="1">
      <c r="A249" s="26">
        <v>197</v>
      </c>
      <c r="B249" s="14" t="s">
        <v>516</v>
      </c>
      <c r="C249" s="26">
        <v>901</v>
      </c>
      <c r="D249" s="15">
        <v>502</v>
      </c>
      <c r="E249" s="64" t="s">
        <v>517</v>
      </c>
      <c r="F249" s="12"/>
      <c r="G249" s="37"/>
      <c r="H249" s="37"/>
      <c r="I249" s="66">
        <v>0</v>
      </c>
      <c r="J249" s="66">
        <f>SUM(J250)</f>
        <v>6610</v>
      </c>
      <c r="K249" s="36">
        <v>0</v>
      </c>
      <c r="L249" s="36">
        <f t="shared" ref="L249" si="46">K249/J249*100</f>
        <v>0</v>
      </c>
    </row>
    <row r="250" spans="1:12" ht="27.75" customHeight="1">
      <c r="A250" s="26" t="s">
        <v>519</v>
      </c>
      <c r="B250" s="13" t="s">
        <v>161</v>
      </c>
      <c r="C250" s="27">
        <v>901</v>
      </c>
      <c r="D250" s="16">
        <v>502</v>
      </c>
      <c r="E250" s="70" t="s">
        <v>517</v>
      </c>
      <c r="F250" s="17" t="s">
        <v>54</v>
      </c>
      <c r="G250" s="34"/>
      <c r="H250" s="34"/>
      <c r="I250" s="72">
        <v>0</v>
      </c>
      <c r="J250" s="72">
        <v>6610</v>
      </c>
      <c r="K250" s="36">
        <v>0</v>
      </c>
      <c r="L250" s="36">
        <f t="shared" ref="L250:L252" si="47">K250/J250*100</f>
        <v>0</v>
      </c>
    </row>
    <row r="251" spans="1:12" ht="27.75" customHeight="1">
      <c r="A251" s="26">
        <v>198</v>
      </c>
      <c r="B251" s="14" t="s">
        <v>520</v>
      </c>
      <c r="C251" s="26">
        <v>901</v>
      </c>
      <c r="D251" s="15">
        <v>502</v>
      </c>
      <c r="E251" s="64" t="s">
        <v>521</v>
      </c>
      <c r="F251" s="12"/>
      <c r="G251" s="37"/>
      <c r="H251" s="37"/>
      <c r="I251" s="66">
        <v>0</v>
      </c>
      <c r="J251" s="66">
        <f>SUM(J252)</f>
        <v>4461</v>
      </c>
      <c r="K251" s="36">
        <v>0</v>
      </c>
      <c r="L251" s="36">
        <f t="shared" si="47"/>
        <v>0</v>
      </c>
    </row>
    <row r="252" spans="1:12" ht="27.75" customHeight="1">
      <c r="A252" s="26" t="s">
        <v>462</v>
      </c>
      <c r="B252" s="13" t="s">
        <v>161</v>
      </c>
      <c r="C252" s="27">
        <v>901</v>
      </c>
      <c r="D252" s="16">
        <v>502</v>
      </c>
      <c r="E252" s="70" t="s">
        <v>521</v>
      </c>
      <c r="F252" s="17" t="s">
        <v>54</v>
      </c>
      <c r="G252" s="34"/>
      <c r="H252" s="34"/>
      <c r="I252" s="72">
        <v>0</v>
      </c>
      <c r="J252" s="72">
        <v>4461</v>
      </c>
      <c r="K252" s="36">
        <v>0</v>
      </c>
      <c r="L252" s="36">
        <f t="shared" si="47"/>
        <v>0</v>
      </c>
    </row>
    <row r="253" spans="1:12" ht="57" customHeight="1">
      <c r="A253" s="26">
        <v>199</v>
      </c>
      <c r="B253" s="14" t="s">
        <v>89</v>
      </c>
      <c r="C253" s="26">
        <v>901</v>
      </c>
      <c r="D253" s="15">
        <v>502</v>
      </c>
      <c r="E253" s="12" t="s">
        <v>263</v>
      </c>
      <c r="F253" s="17"/>
      <c r="G253" s="34">
        <v>0</v>
      </c>
      <c r="H253" s="34"/>
      <c r="I253" s="66">
        <f>SUM(I254)</f>
        <v>769</v>
      </c>
      <c r="J253" s="66">
        <f>SUM(J254)</f>
        <v>0</v>
      </c>
      <c r="K253" s="35">
        <f>SUM(K254)</f>
        <v>0</v>
      </c>
      <c r="L253" s="35">
        <v>0</v>
      </c>
    </row>
    <row r="254" spans="1:12" ht="28.5" customHeight="1">
      <c r="A254" s="26" t="s">
        <v>463</v>
      </c>
      <c r="B254" s="13" t="s">
        <v>163</v>
      </c>
      <c r="C254" s="27">
        <v>901</v>
      </c>
      <c r="D254" s="16">
        <v>502</v>
      </c>
      <c r="E254" s="17" t="s">
        <v>263</v>
      </c>
      <c r="F254" s="17" t="s">
        <v>42</v>
      </c>
      <c r="G254" s="34">
        <v>0</v>
      </c>
      <c r="H254" s="34"/>
      <c r="I254" s="72">
        <v>769</v>
      </c>
      <c r="J254" s="72">
        <v>0</v>
      </c>
      <c r="K254" s="36">
        <v>0</v>
      </c>
      <c r="L254" s="35">
        <v>0</v>
      </c>
    </row>
    <row r="255" spans="1:12" ht="38.25" customHeight="1">
      <c r="A255" s="26">
        <v>200</v>
      </c>
      <c r="B255" s="14" t="s">
        <v>460</v>
      </c>
      <c r="C255" s="26">
        <v>901</v>
      </c>
      <c r="D255" s="15">
        <v>502</v>
      </c>
      <c r="E255" s="12" t="s">
        <v>464</v>
      </c>
      <c r="F255" s="17"/>
      <c r="G255" s="34"/>
      <c r="H255" s="34"/>
      <c r="I255" s="72">
        <v>0</v>
      </c>
      <c r="J255" s="66">
        <f>SUM(J256+J257)</f>
        <v>42.6</v>
      </c>
      <c r="K255" s="35">
        <f>SUM(K256+K257)</f>
        <v>42.6</v>
      </c>
      <c r="L255" s="35">
        <f t="shared" ref="L255:L270" si="48">K255/J255*100</f>
        <v>100</v>
      </c>
    </row>
    <row r="256" spans="1:12" ht="24.75" customHeight="1">
      <c r="A256" s="26" t="s">
        <v>522</v>
      </c>
      <c r="B256" s="13" t="s">
        <v>161</v>
      </c>
      <c r="C256" s="27">
        <v>901</v>
      </c>
      <c r="D256" s="16">
        <v>502</v>
      </c>
      <c r="E256" s="17" t="s">
        <v>464</v>
      </c>
      <c r="F256" s="17" t="s">
        <v>54</v>
      </c>
      <c r="G256" s="34"/>
      <c r="H256" s="34"/>
      <c r="I256" s="72">
        <v>0</v>
      </c>
      <c r="J256" s="72">
        <v>0</v>
      </c>
      <c r="K256" s="36">
        <v>0</v>
      </c>
      <c r="L256" s="36">
        <v>0</v>
      </c>
    </row>
    <row r="257" spans="1:14" ht="18.75" customHeight="1">
      <c r="A257" s="26" t="s">
        <v>523</v>
      </c>
      <c r="B257" s="13" t="s">
        <v>461</v>
      </c>
      <c r="C257" s="27">
        <v>901</v>
      </c>
      <c r="D257" s="16">
        <v>502</v>
      </c>
      <c r="E257" s="17" t="s">
        <v>464</v>
      </c>
      <c r="F257" s="17" t="s">
        <v>159</v>
      </c>
      <c r="G257" s="34"/>
      <c r="H257" s="34"/>
      <c r="I257" s="72">
        <v>0</v>
      </c>
      <c r="J257" s="72">
        <v>42.6</v>
      </c>
      <c r="K257" s="36">
        <v>42.6</v>
      </c>
      <c r="L257" s="36">
        <f t="shared" si="48"/>
        <v>100</v>
      </c>
    </row>
    <row r="258" spans="1:14" ht="15" customHeight="1">
      <c r="A258" s="26">
        <v>201</v>
      </c>
      <c r="B258" s="14" t="s">
        <v>51</v>
      </c>
      <c r="C258" s="26">
        <v>901</v>
      </c>
      <c r="D258" s="15">
        <v>502</v>
      </c>
      <c r="E258" s="12" t="s">
        <v>99</v>
      </c>
      <c r="F258" s="17"/>
      <c r="G258" s="91"/>
      <c r="H258" s="34"/>
      <c r="I258" s="66">
        <v>0</v>
      </c>
      <c r="J258" s="66">
        <f>J259</f>
        <v>1886</v>
      </c>
      <c r="K258" s="66">
        <f>K259</f>
        <v>1886</v>
      </c>
      <c r="L258" s="35">
        <f t="shared" si="48"/>
        <v>100</v>
      </c>
    </row>
    <row r="259" spans="1:14" ht="15" customHeight="1">
      <c r="A259" s="26">
        <v>202</v>
      </c>
      <c r="B259" s="13" t="s">
        <v>345</v>
      </c>
      <c r="C259" s="27">
        <v>901</v>
      </c>
      <c r="D259" s="16">
        <v>502</v>
      </c>
      <c r="E259" s="17" t="s">
        <v>355</v>
      </c>
      <c r="F259" s="17"/>
      <c r="G259" s="91"/>
      <c r="H259" s="34"/>
      <c r="I259" s="72">
        <v>0</v>
      </c>
      <c r="J259" s="66">
        <f>SUM(J260)</f>
        <v>1886</v>
      </c>
      <c r="K259" s="66">
        <f>SUM(K260)</f>
        <v>1886</v>
      </c>
      <c r="L259" s="35">
        <f t="shared" si="48"/>
        <v>100</v>
      </c>
      <c r="N259" s="88" t="s">
        <v>308</v>
      </c>
    </row>
    <row r="260" spans="1:14" ht="15" customHeight="1">
      <c r="A260" s="26">
        <v>203</v>
      </c>
      <c r="B260" s="13" t="s">
        <v>346</v>
      </c>
      <c r="C260" s="27">
        <v>901</v>
      </c>
      <c r="D260" s="16">
        <v>502</v>
      </c>
      <c r="E260" s="17" t="s">
        <v>355</v>
      </c>
      <c r="F260" s="17" t="s">
        <v>347</v>
      </c>
      <c r="G260" s="91"/>
      <c r="H260" s="34"/>
      <c r="I260" s="72">
        <v>0</v>
      </c>
      <c r="J260" s="72">
        <v>1886</v>
      </c>
      <c r="K260" s="36">
        <v>1886</v>
      </c>
      <c r="L260" s="36">
        <f t="shared" si="48"/>
        <v>100</v>
      </c>
    </row>
    <row r="261" spans="1:14" ht="30" customHeight="1">
      <c r="A261" s="26">
        <v>204</v>
      </c>
      <c r="B261" s="14" t="s">
        <v>439</v>
      </c>
      <c r="C261" s="26">
        <v>901</v>
      </c>
      <c r="D261" s="15">
        <v>502</v>
      </c>
      <c r="E261" s="12" t="s">
        <v>440</v>
      </c>
      <c r="F261" s="12"/>
      <c r="G261" s="92"/>
      <c r="H261" s="37"/>
      <c r="I261" s="66">
        <v>0</v>
      </c>
      <c r="J261" s="66">
        <f>SUM(J262)</f>
        <v>1073.5999999999999</v>
      </c>
      <c r="K261" s="66">
        <f>SUM(K262)</f>
        <v>1073.5999999999999</v>
      </c>
      <c r="L261" s="35">
        <f t="shared" si="48"/>
        <v>100</v>
      </c>
    </row>
    <row r="262" spans="1:14" ht="27" customHeight="1">
      <c r="A262" s="26" t="s">
        <v>524</v>
      </c>
      <c r="B262" s="13" t="s">
        <v>161</v>
      </c>
      <c r="C262" s="27">
        <v>901</v>
      </c>
      <c r="D262" s="16">
        <v>502</v>
      </c>
      <c r="E262" s="17" t="s">
        <v>440</v>
      </c>
      <c r="F262" s="17" t="s">
        <v>54</v>
      </c>
      <c r="G262" s="91"/>
      <c r="H262" s="34"/>
      <c r="I262" s="72">
        <v>0</v>
      </c>
      <c r="J262" s="72">
        <v>1073.5999999999999</v>
      </c>
      <c r="K262" s="36">
        <v>1073.5999999999999</v>
      </c>
      <c r="L262" s="36">
        <f t="shared" si="48"/>
        <v>100</v>
      </c>
    </row>
    <row r="263" spans="1:14" ht="22.5" customHeight="1">
      <c r="A263" s="62">
        <v>205</v>
      </c>
      <c r="B263" s="14" t="s">
        <v>15</v>
      </c>
      <c r="C263" s="26">
        <v>901</v>
      </c>
      <c r="D263" s="15">
        <v>503</v>
      </c>
      <c r="E263" s="12"/>
      <c r="F263" s="17"/>
      <c r="G263" s="91">
        <v>17278.2</v>
      </c>
      <c r="H263" s="34"/>
      <c r="I263" s="66">
        <f>I264</f>
        <v>8736.4</v>
      </c>
      <c r="J263" s="66">
        <f>J264+J280</f>
        <v>13705.5</v>
      </c>
      <c r="K263" s="66">
        <f>K264+K280</f>
        <v>11601.7</v>
      </c>
      <c r="L263" s="35">
        <f t="shared" si="48"/>
        <v>84.649958046039913</v>
      </c>
    </row>
    <row r="264" spans="1:14" ht="43.5" customHeight="1">
      <c r="A264" s="26">
        <v>206</v>
      </c>
      <c r="B264" s="39" t="s">
        <v>393</v>
      </c>
      <c r="C264" s="26">
        <v>901</v>
      </c>
      <c r="D264" s="15">
        <v>503</v>
      </c>
      <c r="E264" s="12" t="s">
        <v>131</v>
      </c>
      <c r="F264" s="17"/>
      <c r="G264" s="91">
        <v>17278.2</v>
      </c>
      <c r="H264" s="34"/>
      <c r="I264" s="66">
        <f>SUM(I265+I267+I269+I271++I273+I275+I277)</f>
        <v>8736.4</v>
      </c>
      <c r="J264" s="66">
        <f>SUM(J265+J269+J271+J275+J277)</f>
        <v>7896.9</v>
      </c>
      <c r="K264" s="66">
        <f>SUM(K265+K269+K271+K275+K277)</f>
        <v>5952.2</v>
      </c>
      <c r="L264" s="66">
        <f t="shared" si="48"/>
        <v>75.373880889969485</v>
      </c>
    </row>
    <row r="265" spans="1:14" ht="22.5" customHeight="1">
      <c r="A265" s="26">
        <v>207</v>
      </c>
      <c r="B265" s="14" t="s">
        <v>193</v>
      </c>
      <c r="C265" s="26">
        <v>901</v>
      </c>
      <c r="D265" s="15">
        <v>503</v>
      </c>
      <c r="E265" s="12" t="s">
        <v>221</v>
      </c>
      <c r="F265" s="12"/>
      <c r="G265" s="91">
        <v>5195</v>
      </c>
      <c r="H265" s="34"/>
      <c r="I265" s="66">
        <v>5195</v>
      </c>
      <c r="J265" s="66">
        <f>J266</f>
        <v>5362.6</v>
      </c>
      <c r="K265" s="35">
        <f t="shared" ref="K265" si="49">SUM(K266)</f>
        <v>4088.9</v>
      </c>
      <c r="L265" s="35">
        <f t="shared" si="48"/>
        <v>76.248461567150258</v>
      </c>
    </row>
    <row r="266" spans="1:14" ht="27" customHeight="1">
      <c r="A266" s="26" t="s">
        <v>525</v>
      </c>
      <c r="B266" s="13" t="s">
        <v>161</v>
      </c>
      <c r="C266" s="27">
        <v>901</v>
      </c>
      <c r="D266" s="16">
        <v>503</v>
      </c>
      <c r="E266" s="17" t="s">
        <v>221</v>
      </c>
      <c r="F266" s="17" t="s">
        <v>54</v>
      </c>
      <c r="G266" s="91">
        <v>5195</v>
      </c>
      <c r="H266" s="34"/>
      <c r="I266" s="72">
        <v>5195</v>
      </c>
      <c r="J266" s="72">
        <v>5362.6</v>
      </c>
      <c r="K266" s="36">
        <v>4088.9</v>
      </c>
      <c r="L266" s="36">
        <f t="shared" si="48"/>
        <v>76.248461567150258</v>
      </c>
    </row>
    <row r="267" spans="1:14" ht="17.25" customHeight="1">
      <c r="A267" s="26">
        <v>208</v>
      </c>
      <c r="B267" s="14" t="s">
        <v>394</v>
      </c>
      <c r="C267" s="26">
        <v>901</v>
      </c>
      <c r="D267" s="15">
        <v>503</v>
      </c>
      <c r="E267" s="12" t="s">
        <v>395</v>
      </c>
      <c r="F267" s="17"/>
      <c r="G267" s="91"/>
      <c r="H267" s="34"/>
      <c r="I267" s="66">
        <f>I268</f>
        <v>277.5</v>
      </c>
      <c r="J267" s="66">
        <f>J268</f>
        <v>0</v>
      </c>
      <c r="K267" s="66">
        <f>K268</f>
        <v>0</v>
      </c>
      <c r="L267" s="35">
        <v>0</v>
      </c>
    </row>
    <row r="268" spans="1:14" ht="24.75" customHeight="1">
      <c r="A268" s="26" t="s">
        <v>526</v>
      </c>
      <c r="B268" s="13" t="s">
        <v>161</v>
      </c>
      <c r="C268" s="27">
        <v>901</v>
      </c>
      <c r="D268" s="16">
        <v>503</v>
      </c>
      <c r="E268" s="17" t="s">
        <v>395</v>
      </c>
      <c r="F268" s="17" t="s">
        <v>54</v>
      </c>
      <c r="G268" s="91"/>
      <c r="H268" s="34"/>
      <c r="I268" s="72">
        <v>277.5</v>
      </c>
      <c r="J268" s="72">
        <v>0</v>
      </c>
      <c r="K268" s="36">
        <v>0</v>
      </c>
      <c r="L268" s="36">
        <v>0</v>
      </c>
    </row>
    <row r="269" spans="1:14" ht="21.75" customHeight="1">
      <c r="A269" s="26">
        <v>209</v>
      </c>
      <c r="B269" s="14" t="s">
        <v>348</v>
      </c>
      <c r="C269" s="26">
        <v>901</v>
      </c>
      <c r="D269" s="15">
        <v>503</v>
      </c>
      <c r="E269" s="12" t="s">
        <v>222</v>
      </c>
      <c r="F269" s="12"/>
      <c r="G269" s="37">
        <v>629</v>
      </c>
      <c r="H269" s="37"/>
      <c r="I269" s="66">
        <v>629</v>
      </c>
      <c r="J269" s="66">
        <f>SUM(J270)</f>
        <v>444.5</v>
      </c>
      <c r="K269" s="35">
        <f>SUM(K270)</f>
        <v>370.7</v>
      </c>
      <c r="L269" s="35">
        <f t="shared" si="48"/>
        <v>83.397075365579298</v>
      </c>
    </row>
    <row r="270" spans="1:14" ht="24.75" customHeight="1">
      <c r="A270" s="26">
        <v>210</v>
      </c>
      <c r="B270" s="13" t="s">
        <v>161</v>
      </c>
      <c r="C270" s="27">
        <v>901</v>
      </c>
      <c r="D270" s="16">
        <v>503</v>
      </c>
      <c r="E270" s="17" t="s">
        <v>222</v>
      </c>
      <c r="F270" s="17" t="s">
        <v>54</v>
      </c>
      <c r="G270" s="34">
        <v>629</v>
      </c>
      <c r="H270" s="34"/>
      <c r="I270" s="72">
        <v>629</v>
      </c>
      <c r="J270" s="72">
        <v>444.5</v>
      </c>
      <c r="K270" s="36">
        <v>370.7</v>
      </c>
      <c r="L270" s="36">
        <f t="shared" si="48"/>
        <v>83.397075365579298</v>
      </c>
    </row>
    <row r="271" spans="1:14" ht="68.25" customHeight="1">
      <c r="A271" s="26">
        <v>211</v>
      </c>
      <c r="B271" s="14" t="s">
        <v>324</v>
      </c>
      <c r="C271" s="26">
        <v>901</v>
      </c>
      <c r="D271" s="15">
        <v>503</v>
      </c>
      <c r="E271" s="12" t="s">
        <v>223</v>
      </c>
      <c r="F271" s="12"/>
      <c r="G271" s="91">
        <v>2870</v>
      </c>
      <c r="H271" s="34"/>
      <c r="I271" s="66">
        <f>I272</f>
        <v>2014.8</v>
      </c>
      <c r="J271" s="66">
        <f>J272</f>
        <v>2081.9</v>
      </c>
      <c r="K271" s="35">
        <f>SUM(K272)</f>
        <v>1484.7</v>
      </c>
      <c r="L271" s="36">
        <f t="shared" ref="L271:L280" si="50">K271/J271*100</f>
        <v>71.31466448916855</v>
      </c>
    </row>
    <row r="272" spans="1:14" ht="29.25" customHeight="1">
      <c r="A272" s="26">
        <v>212</v>
      </c>
      <c r="B272" s="13" t="s">
        <v>161</v>
      </c>
      <c r="C272" s="27">
        <v>901</v>
      </c>
      <c r="D272" s="16">
        <v>503</v>
      </c>
      <c r="E272" s="17" t="s">
        <v>223</v>
      </c>
      <c r="F272" s="17" t="s">
        <v>54</v>
      </c>
      <c r="G272" s="91">
        <v>2870</v>
      </c>
      <c r="H272" s="34"/>
      <c r="I272" s="72">
        <v>2014.8</v>
      </c>
      <c r="J272" s="72">
        <v>2081.9</v>
      </c>
      <c r="K272" s="36">
        <v>1484.7</v>
      </c>
      <c r="L272" s="36">
        <f t="shared" si="50"/>
        <v>71.31466448916855</v>
      </c>
    </row>
    <row r="273" spans="1:15" ht="29.25" customHeight="1">
      <c r="A273" s="26">
        <v>213</v>
      </c>
      <c r="B273" s="14" t="s">
        <v>325</v>
      </c>
      <c r="C273" s="26">
        <v>901</v>
      </c>
      <c r="D273" s="15">
        <v>503</v>
      </c>
      <c r="E273" s="12" t="s">
        <v>307</v>
      </c>
      <c r="F273" s="17"/>
      <c r="G273" s="91">
        <v>4234.2</v>
      </c>
      <c r="H273" s="34"/>
      <c r="I273" s="66">
        <f>I274</f>
        <v>620.1</v>
      </c>
      <c r="J273" s="66">
        <f>J274</f>
        <v>0</v>
      </c>
      <c r="K273" s="35">
        <f>SUM(K274)</f>
        <v>0</v>
      </c>
      <c r="L273" s="35">
        <v>0</v>
      </c>
    </row>
    <row r="274" spans="1:15" ht="29.25" customHeight="1">
      <c r="A274" s="26">
        <v>214</v>
      </c>
      <c r="B274" s="13" t="s">
        <v>161</v>
      </c>
      <c r="C274" s="27">
        <v>901</v>
      </c>
      <c r="D274" s="16">
        <v>503</v>
      </c>
      <c r="E274" s="70" t="s">
        <v>307</v>
      </c>
      <c r="F274" s="17" t="s">
        <v>54</v>
      </c>
      <c r="G274" s="91">
        <v>4234.2</v>
      </c>
      <c r="H274" s="34"/>
      <c r="I274" s="72">
        <v>620.1</v>
      </c>
      <c r="J274" s="72">
        <v>0</v>
      </c>
      <c r="K274" s="36">
        <v>0</v>
      </c>
      <c r="L274" s="36">
        <v>0</v>
      </c>
    </row>
    <row r="275" spans="1:15" ht="20.25" customHeight="1">
      <c r="A275" s="26">
        <v>215</v>
      </c>
      <c r="B275" s="14" t="s">
        <v>325</v>
      </c>
      <c r="C275" s="26">
        <v>901</v>
      </c>
      <c r="D275" s="15">
        <v>503</v>
      </c>
      <c r="E275" s="12" t="s">
        <v>365</v>
      </c>
      <c r="F275" s="17"/>
      <c r="G275" s="91">
        <v>4234.2</v>
      </c>
      <c r="H275" s="34"/>
      <c r="I275" s="66">
        <f>I276</f>
        <v>0</v>
      </c>
      <c r="J275" s="66">
        <f>J276</f>
        <v>0</v>
      </c>
      <c r="K275" s="35">
        <f>SUM(K276)</f>
        <v>0</v>
      </c>
      <c r="L275" s="35">
        <v>0</v>
      </c>
    </row>
    <row r="276" spans="1:15" ht="25.5" customHeight="1">
      <c r="A276" s="26">
        <v>216</v>
      </c>
      <c r="B276" s="13" t="s">
        <v>161</v>
      </c>
      <c r="C276" s="27">
        <v>901</v>
      </c>
      <c r="D276" s="16">
        <v>503</v>
      </c>
      <c r="E276" s="70" t="s">
        <v>365</v>
      </c>
      <c r="F276" s="17" t="s">
        <v>54</v>
      </c>
      <c r="G276" s="91">
        <v>4234.2</v>
      </c>
      <c r="H276" s="34"/>
      <c r="I276" s="72">
        <v>0</v>
      </c>
      <c r="J276" s="72">
        <v>0</v>
      </c>
      <c r="K276" s="36">
        <v>0</v>
      </c>
      <c r="L276" s="36">
        <v>0</v>
      </c>
    </row>
    <row r="277" spans="1:15" ht="16.5" customHeight="1">
      <c r="A277" s="26">
        <v>217</v>
      </c>
      <c r="B277" s="14" t="s">
        <v>396</v>
      </c>
      <c r="C277" s="27">
        <v>901</v>
      </c>
      <c r="D277" s="16">
        <v>503</v>
      </c>
      <c r="E277" s="17" t="s">
        <v>292</v>
      </c>
      <c r="F277" s="17"/>
      <c r="G277" s="91">
        <v>4350</v>
      </c>
      <c r="H277" s="34"/>
      <c r="I277" s="66">
        <f>I278</f>
        <v>0</v>
      </c>
      <c r="J277" s="66">
        <f>J278</f>
        <v>7.9</v>
      </c>
      <c r="K277" s="35">
        <f>SUM(K278)</f>
        <v>7.9</v>
      </c>
      <c r="L277" s="35">
        <f t="shared" si="50"/>
        <v>100</v>
      </c>
      <c r="O277" s="88" t="s">
        <v>308</v>
      </c>
    </row>
    <row r="278" spans="1:15" ht="27.75" customHeight="1">
      <c r="A278" s="26">
        <v>218</v>
      </c>
      <c r="B278" s="13" t="s">
        <v>161</v>
      </c>
      <c r="C278" s="27">
        <v>901</v>
      </c>
      <c r="D278" s="16">
        <v>503</v>
      </c>
      <c r="E278" s="17" t="s">
        <v>292</v>
      </c>
      <c r="F278" s="17" t="s">
        <v>54</v>
      </c>
      <c r="G278" s="91">
        <v>4350</v>
      </c>
      <c r="H278" s="34"/>
      <c r="I278" s="72">
        <v>0</v>
      </c>
      <c r="J278" s="72">
        <v>7.9</v>
      </c>
      <c r="K278" s="36">
        <v>7.9</v>
      </c>
      <c r="L278" s="36">
        <f t="shared" si="50"/>
        <v>100</v>
      </c>
    </row>
    <row r="279" spans="1:15" ht="31.5" customHeight="1">
      <c r="A279" s="26">
        <v>219</v>
      </c>
      <c r="B279" s="14" t="s">
        <v>426</v>
      </c>
      <c r="C279" s="26">
        <v>901</v>
      </c>
      <c r="D279" s="15">
        <v>503</v>
      </c>
      <c r="E279" s="12" t="s">
        <v>199</v>
      </c>
      <c r="F279" s="12"/>
      <c r="G279" s="37">
        <v>0</v>
      </c>
      <c r="H279" s="37"/>
      <c r="I279" s="66">
        <v>0</v>
      </c>
      <c r="J279" s="66">
        <v>0</v>
      </c>
      <c r="K279" s="35">
        <v>0</v>
      </c>
      <c r="L279" s="36">
        <v>0</v>
      </c>
    </row>
    <row r="280" spans="1:15" ht="21.75" customHeight="1">
      <c r="A280" s="26">
        <v>220</v>
      </c>
      <c r="B280" s="14" t="s">
        <v>51</v>
      </c>
      <c r="C280" s="26">
        <v>901</v>
      </c>
      <c r="D280" s="15">
        <v>503</v>
      </c>
      <c r="E280" s="12" t="s">
        <v>99</v>
      </c>
      <c r="F280" s="12"/>
      <c r="G280" s="37"/>
      <c r="H280" s="37"/>
      <c r="I280" s="66">
        <v>0</v>
      </c>
      <c r="J280" s="66">
        <f>J281</f>
        <v>5808.6</v>
      </c>
      <c r="K280" s="66">
        <f>K281</f>
        <v>5649.5</v>
      </c>
      <c r="L280" s="36">
        <f t="shared" si="50"/>
        <v>97.260957890025125</v>
      </c>
    </row>
    <row r="281" spans="1:15" ht="30" customHeight="1">
      <c r="A281" s="26">
        <v>221</v>
      </c>
      <c r="B281" s="14" t="s">
        <v>439</v>
      </c>
      <c r="C281" s="26">
        <v>901</v>
      </c>
      <c r="D281" s="15">
        <v>503</v>
      </c>
      <c r="E281" s="12" t="s">
        <v>440</v>
      </c>
      <c r="F281" s="12"/>
      <c r="G281" s="37"/>
      <c r="H281" s="37"/>
      <c r="I281" s="66">
        <v>0</v>
      </c>
      <c r="J281" s="66">
        <f>J282</f>
        <v>5808.6</v>
      </c>
      <c r="K281" s="66">
        <f>K282</f>
        <v>5649.5</v>
      </c>
      <c r="L281" s="36">
        <f t="shared" ref="L281" si="51">K281/J281*100</f>
        <v>97.260957890025125</v>
      </c>
    </row>
    <row r="282" spans="1:15" ht="27.75" customHeight="1">
      <c r="A282" s="26">
        <v>222</v>
      </c>
      <c r="B282" s="13" t="s">
        <v>161</v>
      </c>
      <c r="C282" s="27">
        <v>901</v>
      </c>
      <c r="D282" s="16">
        <v>503</v>
      </c>
      <c r="E282" s="17" t="s">
        <v>440</v>
      </c>
      <c r="F282" s="17" t="s">
        <v>54</v>
      </c>
      <c r="G282" s="37"/>
      <c r="H282" s="37"/>
      <c r="I282" s="72">
        <v>0</v>
      </c>
      <c r="J282" s="72">
        <v>5808.6</v>
      </c>
      <c r="K282" s="36">
        <v>5649.5</v>
      </c>
      <c r="L282" s="36">
        <f t="shared" ref="L282" si="52">K282/J282*100</f>
        <v>97.260957890025125</v>
      </c>
    </row>
    <row r="283" spans="1:15" ht="18" customHeight="1">
      <c r="A283" s="26">
        <v>220</v>
      </c>
      <c r="B283" s="14" t="s">
        <v>50</v>
      </c>
      <c r="C283" s="26">
        <v>901</v>
      </c>
      <c r="D283" s="15">
        <v>505</v>
      </c>
      <c r="E283" s="12"/>
      <c r="F283" s="12"/>
      <c r="G283" s="92">
        <v>1254</v>
      </c>
      <c r="H283" s="37"/>
      <c r="I283" s="66">
        <f t="shared" ref="I283:K284" si="53">I284</f>
        <v>405.1</v>
      </c>
      <c r="J283" s="66">
        <f t="shared" si="53"/>
        <v>443.5</v>
      </c>
      <c r="K283" s="66">
        <f t="shared" si="53"/>
        <v>340.1</v>
      </c>
      <c r="L283" s="35">
        <f t="shared" ref="L283:L295" si="54">K283/J283*100</f>
        <v>76.685456595264938</v>
      </c>
    </row>
    <row r="284" spans="1:15" ht="41.25" customHeight="1">
      <c r="A284" s="26">
        <v>221</v>
      </c>
      <c r="B284" s="39" t="s">
        <v>393</v>
      </c>
      <c r="C284" s="26">
        <v>901</v>
      </c>
      <c r="D284" s="15">
        <v>505</v>
      </c>
      <c r="E284" s="12" t="s">
        <v>131</v>
      </c>
      <c r="F284" s="12"/>
      <c r="G284" s="92">
        <v>1254</v>
      </c>
      <c r="H284" s="37"/>
      <c r="I284" s="66">
        <f t="shared" si="53"/>
        <v>405.1</v>
      </c>
      <c r="J284" s="66">
        <f t="shared" si="53"/>
        <v>443.5</v>
      </c>
      <c r="K284" s="66">
        <f t="shared" si="53"/>
        <v>340.1</v>
      </c>
      <c r="L284" s="35">
        <f t="shared" si="54"/>
        <v>76.685456595264938</v>
      </c>
    </row>
    <row r="285" spans="1:15" ht="40.5" customHeight="1">
      <c r="A285" s="26">
        <v>222</v>
      </c>
      <c r="B285" s="74" t="s">
        <v>306</v>
      </c>
      <c r="C285" s="26">
        <v>901</v>
      </c>
      <c r="D285" s="15">
        <v>505</v>
      </c>
      <c r="E285" s="12" t="s">
        <v>307</v>
      </c>
      <c r="F285" s="12"/>
      <c r="G285" s="37">
        <v>51</v>
      </c>
      <c r="H285" s="37"/>
      <c r="I285" s="66">
        <f>I286</f>
        <v>405.1</v>
      </c>
      <c r="J285" s="66">
        <f>J286</f>
        <v>443.5</v>
      </c>
      <c r="K285" s="35">
        <f>SUM(K286)</f>
        <v>340.1</v>
      </c>
      <c r="L285" s="35">
        <f t="shared" si="54"/>
        <v>76.685456595264938</v>
      </c>
    </row>
    <row r="286" spans="1:15" ht="27" customHeight="1">
      <c r="A286" s="26">
        <v>223</v>
      </c>
      <c r="B286" s="13" t="s">
        <v>161</v>
      </c>
      <c r="C286" s="27">
        <v>901</v>
      </c>
      <c r="D286" s="16">
        <v>505</v>
      </c>
      <c r="E286" s="17" t="s">
        <v>307</v>
      </c>
      <c r="F286" s="17" t="s">
        <v>54</v>
      </c>
      <c r="G286" s="34">
        <v>51</v>
      </c>
      <c r="H286" s="34"/>
      <c r="I286" s="72">
        <v>405.1</v>
      </c>
      <c r="J286" s="72">
        <v>443.5</v>
      </c>
      <c r="K286" s="36">
        <v>340.1</v>
      </c>
      <c r="L286" s="36">
        <f t="shared" si="54"/>
        <v>76.685456595264938</v>
      </c>
    </row>
    <row r="287" spans="1:15" ht="18" customHeight="1">
      <c r="A287" s="26">
        <v>224</v>
      </c>
      <c r="B287" s="14" t="s">
        <v>16</v>
      </c>
      <c r="C287" s="26">
        <v>901</v>
      </c>
      <c r="D287" s="15">
        <v>600</v>
      </c>
      <c r="E287" s="12"/>
      <c r="F287" s="17"/>
      <c r="G287" s="34">
        <v>482</v>
      </c>
      <c r="H287" s="34"/>
      <c r="I287" s="66">
        <f>SUM(I288)</f>
        <v>561.1</v>
      </c>
      <c r="J287" s="66">
        <f>J288</f>
        <v>456.2</v>
      </c>
      <c r="K287" s="66">
        <f>K288</f>
        <v>379.6</v>
      </c>
      <c r="L287" s="35">
        <f t="shared" si="54"/>
        <v>83.209118807540563</v>
      </c>
    </row>
    <row r="288" spans="1:15" ht="15" customHeight="1">
      <c r="A288" s="26">
        <v>225</v>
      </c>
      <c r="B288" s="14" t="s">
        <v>17</v>
      </c>
      <c r="C288" s="26">
        <v>901</v>
      </c>
      <c r="D288" s="15">
        <v>603</v>
      </c>
      <c r="E288" s="12"/>
      <c r="F288" s="17"/>
      <c r="G288" s="34">
        <v>482</v>
      </c>
      <c r="H288" s="34"/>
      <c r="I288" s="66">
        <f>SUM(I289)</f>
        <v>561.1</v>
      </c>
      <c r="J288" s="66">
        <f>SUM(J289)</f>
        <v>456.2</v>
      </c>
      <c r="K288" s="35">
        <f>SUM(K289)</f>
        <v>379.6</v>
      </c>
      <c r="L288" s="35">
        <f t="shared" si="54"/>
        <v>83.209118807540563</v>
      </c>
    </row>
    <row r="289" spans="1:14" ht="33" customHeight="1">
      <c r="A289" s="26">
        <v>226</v>
      </c>
      <c r="B289" s="14" t="s">
        <v>427</v>
      </c>
      <c r="C289" s="26">
        <v>901</v>
      </c>
      <c r="D289" s="15">
        <v>603</v>
      </c>
      <c r="E289" s="12" t="s">
        <v>271</v>
      </c>
      <c r="F289" s="17"/>
      <c r="G289" s="34">
        <v>482</v>
      </c>
      <c r="H289" s="34"/>
      <c r="I289" s="66">
        <f>SUM(I290)</f>
        <v>561.1</v>
      </c>
      <c r="J289" s="66">
        <f>SUM(J290)</f>
        <v>456.2</v>
      </c>
      <c r="K289" s="35">
        <f>SUM(K290)</f>
        <v>379.6</v>
      </c>
      <c r="L289" s="36">
        <f t="shared" si="54"/>
        <v>83.209118807540563</v>
      </c>
    </row>
    <row r="290" spans="1:14" ht="48.75" customHeight="1">
      <c r="A290" s="26">
        <v>227</v>
      </c>
      <c r="B290" s="14" t="s">
        <v>66</v>
      </c>
      <c r="C290" s="26">
        <v>901</v>
      </c>
      <c r="D290" s="15">
        <v>603</v>
      </c>
      <c r="E290" s="12" t="s">
        <v>134</v>
      </c>
      <c r="F290" s="17"/>
      <c r="G290" s="34">
        <v>482</v>
      </c>
      <c r="H290" s="34"/>
      <c r="I290" s="66">
        <f>I291</f>
        <v>561.1</v>
      </c>
      <c r="J290" s="66">
        <f>J291</f>
        <v>456.2</v>
      </c>
      <c r="K290" s="35">
        <f>SUM(K291)</f>
        <v>379.6</v>
      </c>
      <c r="L290" s="36">
        <f t="shared" si="54"/>
        <v>83.209118807540563</v>
      </c>
    </row>
    <row r="291" spans="1:14" ht="27.75" customHeight="1">
      <c r="A291" s="26">
        <v>228</v>
      </c>
      <c r="B291" s="13" t="s">
        <v>161</v>
      </c>
      <c r="C291" s="27">
        <v>901</v>
      </c>
      <c r="D291" s="16">
        <v>603</v>
      </c>
      <c r="E291" s="17" t="s">
        <v>134</v>
      </c>
      <c r="F291" s="17" t="s">
        <v>54</v>
      </c>
      <c r="G291" s="34">
        <v>482</v>
      </c>
      <c r="H291" s="34"/>
      <c r="I291" s="72">
        <v>561.1</v>
      </c>
      <c r="J291" s="72">
        <v>456.2</v>
      </c>
      <c r="K291" s="36">
        <v>379.6</v>
      </c>
      <c r="L291" s="36">
        <f t="shared" si="54"/>
        <v>83.209118807540563</v>
      </c>
    </row>
    <row r="292" spans="1:14" ht="27.75" customHeight="1">
      <c r="A292" s="26">
        <v>229</v>
      </c>
      <c r="B292" s="14" t="s">
        <v>397</v>
      </c>
      <c r="C292" s="26">
        <v>901</v>
      </c>
      <c r="D292" s="15">
        <v>603</v>
      </c>
      <c r="E292" s="12" t="s">
        <v>398</v>
      </c>
      <c r="F292" s="12"/>
      <c r="G292" s="37"/>
      <c r="H292" s="37"/>
      <c r="I292" s="66">
        <v>0</v>
      </c>
      <c r="J292" s="66">
        <v>0</v>
      </c>
      <c r="K292" s="35">
        <v>0</v>
      </c>
      <c r="L292" s="35">
        <v>0</v>
      </c>
    </row>
    <row r="293" spans="1:14" ht="20.25" customHeight="1">
      <c r="A293" s="26">
        <v>230</v>
      </c>
      <c r="B293" s="14" t="s">
        <v>18</v>
      </c>
      <c r="C293" s="26">
        <v>901</v>
      </c>
      <c r="D293" s="15">
        <v>700</v>
      </c>
      <c r="E293" s="12"/>
      <c r="F293" s="17"/>
      <c r="G293" s="91">
        <v>190487.4</v>
      </c>
      <c r="H293" s="34"/>
      <c r="I293" s="66">
        <f>SUM(I294+I306+I331+I338+I350)</f>
        <v>203798.2</v>
      </c>
      <c r="J293" s="66">
        <f>SUM(J294+J306+J331+J338+J350)</f>
        <v>208945.30000000002</v>
      </c>
      <c r="K293" s="66">
        <f>SUM(K294+K306+K331+K338+K350)</f>
        <v>146177.19999999998</v>
      </c>
      <c r="L293" s="35">
        <f t="shared" si="54"/>
        <v>69.959554007675678</v>
      </c>
    </row>
    <row r="294" spans="1:14" ht="18.75" customHeight="1">
      <c r="A294" s="26">
        <v>231</v>
      </c>
      <c r="B294" s="14" t="s">
        <v>19</v>
      </c>
      <c r="C294" s="26">
        <v>901</v>
      </c>
      <c r="D294" s="15">
        <v>701</v>
      </c>
      <c r="E294" s="12"/>
      <c r="F294" s="17"/>
      <c r="G294" s="91">
        <v>53767.199999999997</v>
      </c>
      <c r="H294" s="34"/>
      <c r="I294" s="66">
        <f>SUM(I295)</f>
        <v>52490</v>
      </c>
      <c r="J294" s="66">
        <f>SUM(J295)</f>
        <v>50827</v>
      </c>
      <c r="K294" s="66">
        <f>SUM(K295)</f>
        <v>37693</v>
      </c>
      <c r="L294" s="35">
        <f t="shared" si="54"/>
        <v>74.159403466661416</v>
      </c>
    </row>
    <row r="295" spans="1:14" ht="37.5" customHeight="1">
      <c r="A295" s="26">
        <v>232</v>
      </c>
      <c r="B295" s="14" t="s">
        <v>273</v>
      </c>
      <c r="C295" s="26">
        <v>901</v>
      </c>
      <c r="D295" s="15">
        <v>701</v>
      </c>
      <c r="E295" s="12" t="s">
        <v>135</v>
      </c>
      <c r="F295" s="17"/>
      <c r="G295" s="91">
        <v>53767.199999999997</v>
      </c>
      <c r="H295" s="34"/>
      <c r="I295" s="66">
        <f>SUM(I296+I301)</f>
        <v>52490</v>
      </c>
      <c r="J295" s="66">
        <f>SUM(J296+J299+J301)</f>
        <v>50827</v>
      </c>
      <c r="K295" s="66">
        <f>SUM(K296+K299+K301)</f>
        <v>37693</v>
      </c>
      <c r="L295" s="35">
        <f t="shared" si="54"/>
        <v>74.159403466661416</v>
      </c>
    </row>
    <row r="296" spans="1:14" ht="32.25" customHeight="1">
      <c r="A296" s="26">
        <v>233</v>
      </c>
      <c r="B296" s="14" t="s">
        <v>224</v>
      </c>
      <c r="C296" s="26">
        <v>901</v>
      </c>
      <c r="D296" s="15">
        <v>701</v>
      </c>
      <c r="E296" s="12" t="s">
        <v>283</v>
      </c>
      <c r="F296" s="17"/>
      <c r="G296" s="91">
        <v>31010.400000000001</v>
      </c>
      <c r="H296" s="34"/>
      <c r="I296" s="66">
        <f>SUM(I297)</f>
        <v>29075</v>
      </c>
      <c r="J296" s="66">
        <f>SUM(J297)</f>
        <v>27150.7</v>
      </c>
      <c r="K296" s="66">
        <f>SUM(K297)</f>
        <v>20910</v>
      </c>
      <c r="L296" s="35">
        <f t="shared" ref="L296:L307" si="55">K296/J296*100</f>
        <v>77.014588942458204</v>
      </c>
    </row>
    <row r="297" spans="1:14" ht="39.75" customHeight="1">
      <c r="A297" s="26">
        <v>234</v>
      </c>
      <c r="B297" s="14" t="s">
        <v>67</v>
      </c>
      <c r="C297" s="26">
        <v>901</v>
      </c>
      <c r="D297" s="15">
        <v>701</v>
      </c>
      <c r="E297" s="12" t="s">
        <v>136</v>
      </c>
      <c r="F297" s="17"/>
      <c r="G297" s="91">
        <v>31010.400000000001</v>
      </c>
      <c r="H297" s="34"/>
      <c r="I297" s="66">
        <f>SUM(I298:I298)</f>
        <v>29075</v>
      </c>
      <c r="J297" s="66">
        <f>SUM(J298:J298)</f>
        <v>27150.7</v>
      </c>
      <c r="K297" s="66">
        <f>SUM(K298:K298)</f>
        <v>20910</v>
      </c>
      <c r="L297" s="35">
        <f t="shared" si="55"/>
        <v>77.014588942458204</v>
      </c>
    </row>
    <row r="298" spans="1:14" ht="16.5" customHeight="1">
      <c r="A298" s="26" t="s">
        <v>529</v>
      </c>
      <c r="B298" s="13" t="s">
        <v>249</v>
      </c>
      <c r="C298" s="27">
        <v>901</v>
      </c>
      <c r="D298" s="16">
        <v>701</v>
      </c>
      <c r="E298" s="17" t="s">
        <v>136</v>
      </c>
      <c r="F298" s="17" t="s">
        <v>250</v>
      </c>
      <c r="G298" s="91">
        <v>31010.400000000001</v>
      </c>
      <c r="H298" s="34"/>
      <c r="I298" s="72">
        <v>29075</v>
      </c>
      <c r="J298" s="72">
        <v>27150.7</v>
      </c>
      <c r="K298" s="36">
        <v>20910</v>
      </c>
      <c r="L298" s="36">
        <f t="shared" si="55"/>
        <v>77.014588942458204</v>
      </c>
    </row>
    <row r="299" spans="1:14" ht="69.75" customHeight="1">
      <c r="A299" s="26">
        <v>235</v>
      </c>
      <c r="B299" s="38" t="s">
        <v>527</v>
      </c>
      <c r="C299" s="26">
        <v>901</v>
      </c>
      <c r="D299" s="15">
        <v>701</v>
      </c>
      <c r="E299" s="12" t="s">
        <v>528</v>
      </c>
      <c r="F299" s="12"/>
      <c r="G299" s="92"/>
      <c r="H299" s="37"/>
      <c r="I299" s="66">
        <v>0</v>
      </c>
      <c r="J299" s="66">
        <f>SUM(J300:J300)</f>
        <v>138.9</v>
      </c>
      <c r="K299" s="66">
        <f>SUM(K300:K300)</f>
        <v>0</v>
      </c>
      <c r="L299" s="35">
        <f t="shared" si="55"/>
        <v>0</v>
      </c>
    </row>
    <row r="300" spans="1:14" ht="15.75" customHeight="1">
      <c r="A300" s="26" t="s">
        <v>530</v>
      </c>
      <c r="B300" s="13" t="s">
        <v>249</v>
      </c>
      <c r="C300" s="27">
        <v>901</v>
      </c>
      <c r="D300" s="16">
        <v>701</v>
      </c>
      <c r="E300" s="17" t="s">
        <v>528</v>
      </c>
      <c r="F300" s="17" t="s">
        <v>250</v>
      </c>
      <c r="G300" s="91"/>
      <c r="H300" s="34"/>
      <c r="I300" s="72">
        <v>0</v>
      </c>
      <c r="J300" s="72">
        <v>138.9</v>
      </c>
      <c r="K300" s="36">
        <v>0</v>
      </c>
      <c r="L300" s="36">
        <f t="shared" si="55"/>
        <v>0</v>
      </c>
    </row>
    <row r="301" spans="1:14" ht="54" customHeight="1">
      <c r="A301" s="26">
        <v>236</v>
      </c>
      <c r="B301" s="14" t="s">
        <v>68</v>
      </c>
      <c r="C301" s="26">
        <v>901</v>
      </c>
      <c r="D301" s="15">
        <v>701</v>
      </c>
      <c r="E301" s="12" t="s">
        <v>137</v>
      </c>
      <c r="F301" s="17"/>
      <c r="G301" s="91">
        <v>22756.799999999999</v>
      </c>
      <c r="H301" s="34"/>
      <c r="I301" s="66">
        <f>SUM(I302+I304)</f>
        <v>23415</v>
      </c>
      <c r="J301" s="66">
        <f>SUM(J302+J304)</f>
        <v>23537.4</v>
      </c>
      <c r="K301" s="66">
        <f>SUM(K302+K304)</f>
        <v>16783</v>
      </c>
      <c r="L301" s="35">
        <f t="shared" si="55"/>
        <v>71.303542447339112</v>
      </c>
    </row>
    <row r="302" spans="1:14" ht="64.5" customHeight="1">
      <c r="A302" s="26">
        <v>237</v>
      </c>
      <c r="B302" s="38" t="s">
        <v>69</v>
      </c>
      <c r="C302" s="26">
        <v>901</v>
      </c>
      <c r="D302" s="15">
        <v>701</v>
      </c>
      <c r="E302" s="12" t="s">
        <v>160</v>
      </c>
      <c r="F302" s="12"/>
      <c r="G302" s="92">
        <v>22451.8</v>
      </c>
      <c r="H302" s="37"/>
      <c r="I302" s="66">
        <f>SUM(I303:I303)</f>
        <v>23169</v>
      </c>
      <c r="J302" s="66">
        <f>SUM(J303:J303)</f>
        <v>23291.4</v>
      </c>
      <c r="K302" s="66">
        <f>SUM(K303:K303)</f>
        <v>16537</v>
      </c>
      <c r="L302" s="35">
        <f t="shared" si="55"/>
        <v>71.000455103600473</v>
      </c>
      <c r="M302" s="88" t="s">
        <v>308</v>
      </c>
    </row>
    <row r="303" spans="1:14" ht="18.75" customHeight="1">
      <c r="A303" s="26">
        <v>238</v>
      </c>
      <c r="B303" s="13" t="s">
        <v>249</v>
      </c>
      <c r="C303" s="27">
        <v>901</v>
      </c>
      <c r="D303" s="16">
        <v>701</v>
      </c>
      <c r="E303" s="17" t="s">
        <v>160</v>
      </c>
      <c r="F303" s="17" t="s">
        <v>250</v>
      </c>
      <c r="G303" s="91">
        <v>22451.8</v>
      </c>
      <c r="H303" s="34"/>
      <c r="I303" s="72">
        <v>23169</v>
      </c>
      <c r="J303" s="72">
        <v>23291.4</v>
      </c>
      <c r="K303" s="36">
        <v>16537</v>
      </c>
      <c r="L303" s="36">
        <f t="shared" si="55"/>
        <v>71.000455103600473</v>
      </c>
    </row>
    <row r="304" spans="1:14" ht="69.75" customHeight="1">
      <c r="A304" s="26">
        <v>239</v>
      </c>
      <c r="B304" s="38" t="s">
        <v>70</v>
      </c>
      <c r="C304" s="26">
        <v>901</v>
      </c>
      <c r="D304" s="15">
        <v>701</v>
      </c>
      <c r="E304" s="12" t="s">
        <v>225</v>
      </c>
      <c r="F304" s="12"/>
      <c r="G304" s="37">
        <v>305</v>
      </c>
      <c r="H304" s="37"/>
      <c r="I304" s="66">
        <f>SUM(I305:I305)</f>
        <v>246</v>
      </c>
      <c r="J304" s="66">
        <f>SUM(J305:J305)</f>
        <v>246</v>
      </c>
      <c r="K304" s="66">
        <f>SUM(K305:K305)</f>
        <v>246</v>
      </c>
      <c r="L304" s="35">
        <f t="shared" si="55"/>
        <v>100</v>
      </c>
      <c r="N304" s="88" t="s">
        <v>308</v>
      </c>
    </row>
    <row r="305" spans="1:15" ht="13.5" customHeight="1">
      <c r="A305" s="26">
        <v>240</v>
      </c>
      <c r="B305" s="13" t="s">
        <v>249</v>
      </c>
      <c r="C305" s="27">
        <v>901</v>
      </c>
      <c r="D305" s="16">
        <v>701</v>
      </c>
      <c r="E305" s="17" t="s">
        <v>225</v>
      </c>
      <c r="F305" s="17" t="s">
        <v>250</v>
      </c>
      <c r="G305" s="34">
        <v>305</v>
      </c>
      <c r="H305" s="34"/>
      <c r="I305" s="72">
        <v>246</v>
      </c>
      <c r="J305" s="72">
        <v>246</v>
      </c>
      <c r="K305" s="36">
        <v>246</v>
      </c>
      <c r="L305" s="36">
        <f t="shared" si="55"/>
        <v>100</v>
      </c>
    </row>
    <row r="306" spans="1:15" ht="21.75" customHeight="1">
      <c r="A306" s="26">
        <v>241</v>
      </c>
      <c r="B306" s="14" t="s">
        <v>20</v>
      </c>
      <c r="C306" s="26">
        <v>901</v>
      </c>
      <c r="D306" s="15">
        <v>702</v>
      </c>
      <c r="E306" s="12"/>
      <c r="F306" s="17"/>
      <c r="G306" s="91">
        <v>122917.1</v>
      </c>
      <c r="H306" s="34"/>
      <c r="I306" s="66">
        <f>SUM(I307+I330)</f>
        <v>138730.70000000001</v>
      </c>
      <c r="J306" s="66">
        <f>SUM(J307+J330)</f>
        <v>142757.30000000002</v>
      </c>
      <c r="K306" s="66">
        <f>SUM(K307+K330)</f>
        <v>97077.099999999991</v>
      </c>
      <c r="L306" s="35">
        <f t="shared" si="55"/>
        <v>68.001496245726116</v>
      </c>
    </row>
    <row r="307" spans="1:15" ht="45" customHeight="1">
      <c r="A307" s="26">
        <v>242</v>
      </c>
      <c r="B307" s="14" t="s">
        <v>273</v>
      </c>
      <c r="C307" s="26">
        <v>901</v>
      </c>
      <c r="D307" s="15">
        <v>702</v>
      </c>
      <c r="E307" s="12" t="s">
        <v>135</v>
      </c>
      <c r="F307" s="17"/>
      <c r="G307" s="91">
        <v>122917.1</v>
      </c>
      <c r="H307" s="34"/>
      <c r="I307" s="66">
        <f>SUM(I308+I317+I321+I326+I328)</f>
        <v>138730.70000000001</v>
      </c>
      <c r="J307" s="66">
        <f>SUM(J308+J311+J321+J326+J328)</f>
        <v>142757.30000000002</v>
      </c>
      <c r="K307" s="134">
        <f>SUM(K308+K311+K317+K321+K326+K328)</f>
        <v>97077.099999999991</v>
      </c>
      <c r="L307" s="66">
        <f t="shared" si="55"/>
        <v>68.001496245726116</v>
      </c>
    </row>
    <row r="308" spans="1:15" ht="29.25" customHeight="1">
      <c r="A308" s="26">
        <v>243</v>
      </c>
      <c r="B308" s="14" t="s">
        <v>226</v>
      </c>
      <c r="C308" s="26">
        <v>901</v>
      </c>
      <c r="D308" s="15">
        <v>702</v>
      </c>
      <c r="E308" s="12" t="s">
        <v>278</v>
      </c>
      <c r="F308" s="12"/>
      <c r="G308" s="91">
        <v>59809.1</v>
      </c>
      <c r="H308" s="34"/>
      <c r="I308" s="66">
        <f>SUM(I309+I313+I315+I319)</f>
        <v>71278.7</v>
      </c>
      <c r="J308" s="66">
        <f>SUM(J309+J313+J315+J317+J319)</f>
        <v>71803.399999999994</v>
      </c>
      <c r="K308" s="134">
        <f>SUM(K309+K313+K315+K319)</f>
        <v>51516.4</v>
      </c>
      <c r="L308" s="66">
        <f t="shared" ref="L308:L318" si="56">K308/J308*100</f>
        <v>71.746463259399988</v>
      </c>
      <c r="N308">
        <v>51516.4</v>
      </c>
    </row>
    <row r="309" spans="1:15" ht="37.5" customHeight="1">
      <c r="A309" s="26">
        <v>244</v>
      </c>
      <c r="B309" s="14" t="s">
        <v>71</v>
      </c>
      <c r="C309" s="26">
        <v>901</v>
      </c>
      <c r="D309" s="15">
        <v>702</v>
      </c>
      <c r="E309" s="12" t="s">
        <v>227</v>
      </c>
      <c r="F309" s="12"/>
      <c r="G309" s="91">
        <v>41226</v>
      </c>
      <c r="H309" s="34"/>
      <c r="I309" s="66">
        <f>SUM(I310:I310)</f>
        <v>32118</v>
      </c>
      <c r="J309" s="66">
        <f>SUM(J310:J310)</f>
        <v>34960.699999999997</v>
      </c>
      <c r="K309" s="35">
        <f>SUM(K310)</f>
        <v>29577</v>
      </c>
      <c r="L309" s="35">
        <f t="shared" si="56"/>
        <v>84.600708795876528</v>
      </c>
    </row>
    <row r="310" spans="1:15" ht="21.75" customHeight="1">
      <c r="A310" s="26" t="s">
        <v>532</v>
      </c>
      <c r="B310" s="13" t="s">
        <v>249</v>
      </c>
      <c r="C310" s="27">
        <v>901</v>
      </c>
      <c r="D310" s="16">
        <v>702</v>
      </c>
      <c r="E310" s="17" t="s">
        <v>227</v>
      </c>
      <c r="F310" s="17" t="s">
        <v>250</v>
      </c>
      <c r="G310" s="91">
        <v>41226</v>
      </c>
      <c r="H310" s="34"/>
      <c r="I310" s="72">
        <v>32118</v>
      </c>
      <c r="J310" s="72">
        <v>34960.699999999997</v>
      </c>
      <c r="K310" s="36">
        <v>29577</v>
      </c>
      <c r="L310" s="36">
        <f t="shared" si="56"/>
        <v>84.600708795876528</v>
      </c>
    </row>
    <row r="311" spans="1:15" ht="66.75" customHeight="1">
      <c r="A311" s="26">
        <v>245</v>
      </c>
      <c r="B311" s="38" t="s">
        <v>531</v>
      </c>
      <c r="C311" s="26">
        <v>901</v>
      </c>
      <c r="D311" s="15">
        <v>702</v>
      </c>
      <c r="E311" s="12" t="s">
        <v>534</v>
      </c>
      <c r="F311" s="12"/>
      <c r="G311" s="92"/>
      <c r="H311" s="37"/>
      <c r="I311" s="66">
        <v>0</v>
      </c>
      <c r="J311" s="66">
        <f>SUM(J312:J312)</f>
        <v>254.5</v>
      </c>
      <c r="K311" s="35">
        <v>0</v>
      </c>
      <c r="L311" s="35">
        <f t="shared" si="56"/>
        <v>0</v>
      </c>
    </row>
    <row r="312" spans="1:15" ht="21" customHeight="1">
      <c r="A312" s="26" t="s">
        <v>533</v>
      </c>
      <c r="B312" s="13" t="s">
        <v>249</v>
      </c>
      <c r="C312" s="27">
        <v>901</v>
      </c>
      <c r="D312" s="16">
        <v>702</v>
      </c>
      <c r="E312" s="17" t="s">
        <v>534</v>
      </c>
      <c r="F312" s="17" t="s">
        <v>250</v>
      </c>
      <c r="G312" s="91"/>
      <c r="H312" s="34"/>
      <c r="I312" s="72">
        <v>0</v>
      </c>
      <c r="J312" s="72">
        <v>254.5</v>
      </c>
      <c r="K312" s="36">
        <v>0</v>
      </c>
      <c r="L312" s="36">
        <f t="shared" si="56"/>
        <v>0</v>
      </c>
    </row>
    <row r="313" spans="1:15" ht="29.25" customHeight="1">
      <c r="A313" s="26">
        <v>246</v>
      </c>
      <c r="B313" s="61" t="s">
        <v>366</v>
      </c>
      <c r="C313" s="26">
        <v>901</v>
      </c>
      <c r="D313" s="15">
        <v>702</v>
      </c>
      <c r="E313" s="64" t="s">
        <v>437</v>
      </c>
      <c r="F313" s="12"/>
      <c r="G313" s="91">
        <v>13222.1</v>
      </c>
      <c r="H313" s="34"/>
      <c r="I313" s="66">
        <f>SUM(I314:I314)</f>
        <v>17688.400000000001</v>
      </c>
      <c r="J313" s="66">
        <f>SUM(J314:J314)</f>
        <v>17688.400000000001</v>
      </c>
      <c r="K313" s="35">
        <f t="shared" ref="K313" si="57">SUM(K314)</f>
        <v>17688.400000000001</v>
      </c>
      <c r="L313" s="66">
        <f t="shared" si="56"/>
        <v>100</v>
      </c>
      <c r="O313" s="88" t="s">
        <v>308</v>
      </c>
    </row>
    <row r="314" spans="1:15" ht="29.25" customHeight="1">
      <c r="A314" s="26">
        <v>247</v>
      </c>
      <c r="B314" s="13" t="s">
        <v>161</v>
      </c>
      <c r="C314" s="27">
        <v>901</v>
      </c>
      <c r="D314" s="16">
        <v>702</v>
      </c>
      <c r="E314" s="70" t="s">
        <v>437</v>
      </c>
      <c r="F314" s="17" t="s">
        <v>54</v>
      </c>
      <c r="G314" s="91">
        <v>13222.1</v>
      </c>
      <c r="H314" s="34"/>
      <c r="I314" s="72">
        <v>17688.400000000001</v>
      </c>
      <c r="J314" s="72">
        <v>17688.400000000001</v>
      </c>
      <c r="K314" s="36">
        <v>17688.400000000001</v>
      </c>
      <c r="L314" s="66">
        <f t="shared" si="56"/>
        <v>100</v>
      </c>
    </row>
    <row r="315" spans="1:15" ht="41.25" customHeight="1">
      <c r="A315" s="26">
        <v>248</v>
      </c>
      <c r="B315" s="14" t="s">
        <v>399</v>
      </c>
      <c r="C315" s="26">
        <v>901</v>
      </c>
      <c r="D315" s="15">
        <v>702</v>
      </c>
      <c r="E315" s="64" t="s">
        <v>400</v>
      </c>
      <c r="F315" s="17"/>
      <c r="G315" s="91"/>
      <c r="H315" s="34"/>
      <c r="I315" s="66">
        <f>SUM(I316:I316)</f>
        <v>21472.3</v>
      </c>
      <c r="J315" s="66">
        <f>SUM(J316:J316)</f>
        <v>14472.3</v>
      </c>
      <c r="K315" s="66">
        <f>SUM(K316:K316)</f>
        <v>1163.5999999999999</v>
      </c>
      <c r="L315" s="66">
        <f t="shared" si="56"/>
        <v>8.0401871160769183</v>
      </c>
    </row>
    <row r="316" spans="1:15" ht="29.25" customHeight="1">
      <c r="A316" s="26">
        <v>249</v>
      </c>
      <c r="B316" s="13" t="s">
        <v>161</v>
      </c>
      <c r="C316" s="27">
        <v>901</v>
      </c>
      <c r="D316" s="16">
        <v>702</v>
      </c>
      <c r="E316" s="70" t="s">
        <v>400</v>
      </c>
      <c r="F316" s="17" t="s">
        <v>54</v>
      </c>
      <c r="G316" s="91"/>
      <c r="H316" s="34"/>
      <c r="I316" s="72">
        <v>21472.3</v>
      </c>
      <c r="J316" s="72">
        <v>14472.3</v>
      </c>
      <c r="K316" s="36">
        <v>1163.5999999999999</v>
      </c>
      <c r="L316" s="66">
        <f t="shared" si="56"/>
        <v>8.0401871160769183</v>
      </c>
    </row>
    <row r="317" spans="1:15" ht="29.25" customHeight="1">
      <c r="A317" s="26">
        <v>250</v>
      </c>
      <c r="B317" s="14" t="s">
        <v>401</v>
      </c>
      <c r="C317" s="27">
        <v>901</v>
      </c>
      <c r="D317" s="16">
        <v>702</v>
      </c>
      <c r="E317" s="70" t="s">
        <v>326</v>
      </c>
      <c r="F317" s="17"/>
      <c r="G317" s="91"/>
      <c r="H317" s="34"/>
      <c r="I317" s="66">
        <f>SUM(I318:I318)</f>
        <v>0</v>
      </c>
      <c r="J317" s="66">
        <f>SUM(J318:J318)</f>
        <v>10</v>
      </c>
      <c r="K317" s="66">
        <f>SUM(K318:K318)</f>
        <v>10</v>
      </c>
      <c r="L317" s="66">
        <f t="shared" si="56"/>
        <v>100</v>
      </c>
    </row>
    <row r="318" spans="1:15" ht="29.25" customHeight="1">
      <c r="A318" s="26">
        <v>251</v>
      </c>
      <c r="B318" s="13" t="s">
        <v>161</v>
      </c>
      <c r="C318" s="27">
        <v>901</v>
      </c>
      <c r="D318" s="16">
        <v>702</v>
      </c>
      <c r="E318" s="70" t="s">
        <v>326</v>
      </c>
      <c r="F318" s="17" t="s">
        <v>54</v>
      </c>
      <c r="G318" s="91"/>
      <c r="H318" s="34"/>
      <c r="I318" s="72">
        <v>0</v>
      </c>
      <c r="J318" s="72">
        <v>10</v>
      </c>
      <c r="K318" s="36">
        <v>10</v>
      </c>
      <c r="L318" s="66">
        <f t="shared" si="56"/>
        <v>100</v>
      </c>
    </row>
    <row r="319" spans="1:15" ht="36.75" customHeight="1">
      <c r="A319" s="26">
        <v>252</v>
      </c>
      <c r="B319" s="14" t="s">
        <v>327</v>
      </c>
      <c r="C319" s="26">
        <v>901</v>
      </c>
      <c r="D319" s="15">
        <v>702</v>
      </c>
      <c r="E319" s="64" t="s">
        <v>438</v>
      </c>
      <c r="F319" s="12"/>
      <c r="G319" s="92">
        <v>4761</v>
      </c>
      <c r="H319" s="37"/>
      <c r="I319" s="66">
        <f>SUM(I320:I320)</f>
        <v>0</v>
      </c>
      <c r="J319" s="66">
        <f>SUM(J320:J320)</f>
        <v>4672</v>
      </c>
      <c r="K319" s="35">
        <f>SUM(K320)</f>
        <v>3087.4</v>
      </c>
      <c r="L319" s="36">
        <f t="shared" ref="L319:L325" si="58">K319/J319*100</f>
        <v>66.083047945205493</v>
      </c>
    </row>
    <row r="320" spans="1:15" ht="19.5" customHeight="1">
      <c r="A320" s="26">
        <v>253</v>
      </c>
      <c r="B320" s="13" t="s">
        <v>249</v>
      </c>
      <c r="C320" s="27">
        <v>901</v>
      </c>
      <c r="D320" s="16">
        <v>702</v>
      </c>
      <c r="E320" s="70" t="s">
        <v>438</v>
      </c>
      <c r="F320" s="17" t="s">
        <v>250</v>
      </c>
      <c r="G320" s="91">
        <v>4761</v>
      </c>
      <c r="H320" s="34"/>
      <c r="I320" s="72">
        <v>0</v>
      </c>
      <c r="J320" s="72">
        <v>4672</v>
      </c>
      <c r="K320" s="36">
        <v>3087.4</v>
      </c>
      <c r="L320" s="36">
        <f t="shared" si="58"/>
        <v>66.083047945205493</v>
      </c>
    </row>
    <row r="321" spans="1:14" ht="80.25" customHeight="1">
      <c r="A321" s="26">
        <v>254</v>
      </c>
      <c r="B321" s="38" t="s">
        <v>228</v>
      </c>
      <c r="C321" s="26">
        <v>901</v>
      </c>
      <c r="D321" s="15">
        <v>702</v>
      </c>
      <c r="E321" s="12" t="s">
        <v>229</v>
      </c>
      <c r="F321" s="17"/>
      <c r="G321" s="91">
        <v>55998.400000000001</v>
      </c>
      <c r="H321" s="34"/>
      <c r="I321" s="66">
        <f>SUM(I322+I324)</f>
        <v>63888</v>
      </c>
      <c r="J321" s="66">
        <f>SUM(J322+J324)</f>
        <v>64054.8</v>
      </c>
      <c r="K321" s="66">
        <f>SUM(K322+K324)</f>
        <v>41842</v>
      </c>
      <c r="L321" s="35">
        <f t="shared" si="58"/>
        <v>65.322192872353043</v>
      </c>
    </row>
    <row r="322" spans="1:14" ht="71.25" customHeight="1">
      <c r="A322" s="26">
        <v>255</v>
      </c>
      <c r="B322" s="38" t="s">
        <v>73</v>
      </c>
      <c r="C322" s="26">
        <v>901</v>
      </c>
      <c r="D322" s="15">
        <v>702</v>
      </c>
      <c r="E322" s="12" t="s">
        <v>230</v>
      </c>
      <c r="F322" s="12"/>
      <c r="G322" s="92">
        <v>53945.4</v>
      </c>
      <c r="H322" s="37"/>
      <c r="I322" s="66">
        <f>SUM(I323:I323)</f>
        <v>61776</v>
      </c>
      <c r="J322" s="66">
        <f>SUM(J323:J323)</f>
        <v>61942.8</v>
      </c>
      <c r="K322" s="66">
        <f>SUM(K323:K323)</f>
        <v>39730</v>
      </c>
      <c r="L322" s="35">
        <f t="shared" si="58"/>
        <v>64.139819317176489</v>
      </c>
    </row>
    <row r="323" spans="1:14" ht="19.5" customHeight="1">
      <c r="A323" s="26">
        <v>256</v>
      </c>
      <c r="B323" s="13" t="s">
        <v>249</v>
      </c>
      <c r="C323" s="27">
        <v>901</v>
      </c>
      <c r="D323" s="16">
        <v>702</v>
      </c>
      <c r="E323" s="17" t="s">
        <v>230</v>
      </c>
      <c r="F323" s="17" t="s">
        <v>250</v>
      </c>
      <c r="G323" s="91">
        <v>53945.4</v>
      </c>
      <c r="H323" s="34"/>
      <c r="I323" s="72">
        <v>61776</v>
      </c>
      <c r="J323" s="72">
        <v>61942.8</v>
      </c>
      <c r="K323" s="36">
        <v>39730</v>
      </c>
      <c r="L323" s="36">
        <f t="shared" si="58"/>
        <v>64.139819317176489</v>
      </c>
    </row>
    <row r="324" spans="1:14" ht="106.5" customHeight="1">
      <c r="A324" s="26">
        <v>257</v>
      </c>
      <c r="B324" s="38" t="s">
        <v>185</v>
      </c>
      <c r="C324" s="26">
        <v>901</v>
      </c>
      <c r="D324" s="15">
        <v>702</v>
      </c>
      <c r="E324" s="12" t="s">
        <v>231</v>
      </c>
      <c r="F324" s="12"/>
      <c r="G324" s="92">
        <v>2053</v>
      </c>
      <c r="H324" s="37"/>
      <c r="I324" s="66">
        <f>SUM(I325:I325)</f>
        <v>2112</v>
      </c>
      <c r="J324" s="66">
        <f>SUM(J325:J325)</f>
        <v>2112</v>
      </c>
      <c r="K324" s="66">
        <f>SUM(K325:K325)</f>
        <v>2112</v>
      </c>
      <c r="L324" s="36">
        <f t="shared" si="58"/>
        <v>100</v>
      </c>
      <c r="N324" s="88" t="s">
        <v>308</v>
      </c>
    </row>
    <row r="325" spans="1:14" ht="18.75" customHeight="1">
      <c r="A325" s="26">
        <v>258</v>
      </c>
      <c r="B325" s="13" t="s">
        <v>249</v>
      </c>
      <c r="C325" s="27">
        <v>901</v>
      </c>
      <c r="D325" s="16">
        <v>702</v>
      </c>
      <c r="E325" s="17" t="s">
        <v>231</v>
      </c>
      <c r="F325" s="17" t="s">
        <v>250</v>
      </c>
      <c r="G325" s="91">
        <v>2053</v>
      </c>
      <c r="H325" s="34"/>
      <c r="I325" s="72">
        <v>2112</v>
      </c>
      <c r="J325" s="72">
        <v>2112</v>
      </c>
      <c r="K325" s="36">
        <v>2112</v>
      </c>
      <c r="L325" s="36">
        <f t="shared" si="58"/>
        <v>100</v>
      </c>
    </row>
    <row r="326" spans="1:14" ht="30.75" customHeight="1">
      <c r="A326" s="26">
        <v>259</v>
      </c>
      <c r="B326" s="14" t="s">
        <v>296</v>
      </c>
      <c r="C326" s="26">
        <v>901</v>
      </c>
      <c r="D326" s="15">
        <v>702</v>
      </c>
      <c r="E326" s="12" t="s">
        <v>297</v>
      </c>
      <c r="F326" s="17"/>
      <c r="G326" s="91">
        <v>3935</v>
      </c>
      <c r="H326" s="34"/>
      <c r="I326" s="66">
        <f>SUM(I327)</f>
        <v>3564</v>
      </c>
      <c r="J326" s="66">
        <f>SUM(J327)</f>
        <v>3518</v>
      </c>
      <c r="K326" s="66">
        <f>SUM(K327)</f>
        <v>1991</v>
      </c>
      <c r="L326" s="36">
        <f t="shared" ref="L326:L339" si="59">K326/J326*100</f>
        <v>56.594656054576461</v>
      </c>
    </row>
    <row r="327" spans="1:14" ht="17.25" customHeight="1">
      <c r="A327" s="26">
        <v>260</v>
      </c>
      <c r="B327" s="13" t="s">
        <v>249</v>
      </c>
      <c r="C327" s="27">
        <v>901</v>
      </c>
      <c r="D327" s="16">
        <v>702</v>
      </c>
      <c r="E327" s="17" t="s">
        <v>297</v>
      </c>
      <c r="F327" s="17" t="s">
        <v>250</v>
      </c>
      <c r="G327" s="91">
        <v>3935</v>
      </c>
      <c r="H327" s="34"/>
      <c r="I327" s="72">
        <v>3564</v>
      </c>
      <c r="J327" s="72">
        <v>3518</v>
      </c>
      <c r="K327" s="36">
        <v>1991</v>
      </c>
      <c r="L327" s="36">
        <f t="shared" si="59"/>
        <v>56.594656054576461</v>
      </c>
    </row>
    <row r="328" spans="1:14" ht="39.75" customHeight="1">
      <c r="A328" s="26">
        <v>261</v>
      </c>
      <c r="B328" s="14" t="s">
        <v>328</v>
      </c>
      <c r="C328" s="26">
        <v>901</v>
      </c>
      <c r="D328" s="15">
        <v>702</v>
      </c>
      <c r="E328" s="12" t="s">
        <v>362</v>
      </c>
      <c r="F328" s="12"/>
      <c r="G328" s="92">
        <v>3174.6</v>
      </c>
      <c r="H328" s="37"/>
      <c r="I328" s="66">
        <f>SUM(I329)</f>
        <v>0</v>
      </c>
      <c r="J328" s="66">
        <f>SUM(J329)</f>
        <v>3126.6</v>
      </c>
      <c r="K328" s="66">
        <f>SUM(K329)</f>
        <v>1717.7</v>
      </c>
      <c r="L328" s="35">
        <f t="shared" si="59"/>
        <v>54.938271604938272</v>
      </c>
    </row>
    <row r="329" spans="1:14" ht="19.5" customHeight="1">
      <c r="A329" s="26">
        <v>262</v>
      </c>
      <c r="B329" s="13" t="s">
        <v>249</v>
      </c>
      <c r="C329" s="27">
        <v>901</v>
      </c>
      <c r="D329" s="16">
        <v>702</v>
      </c>
      <c r="E329" s="17" t="s">
        <v>362</v>
      </c>
      <c r="F329" s="17" t="s">
        <v>250</v>
      </c>
      <c r="G329" s="91">
        <v>3174.6</v>
      </c>
      <c r="H329" s="34"/>
      <c r="I329" s="72">
        <v>0</v>
      </c>
      <c r="J329" s="72">
        <v>3126.6</v>
      </c>
      <c r="K329" s="36">
        <v>1717.7</v>
      </c>
      <c r="L329" s="36">
        <f t="shared" si="59"/>
        <v>54.938271604938272</v>
      </c>
    </row>
    <row r="330" spans="1:14" ht="55.5" customHeight="1">
      <c r="A330" s="26">
        <v>263</v>
      </c>
      <c r="B330" s="14" t="s">
        <v>175</v>
      </c>
      <c r="C330" s="26">
        <v>901</v>
      </c>
      <c r="D330" s="15">
        <v>702</v>
      </c>
      <c r="E330" s="12" t="s">
        <v>176</v>
      </c>
      <c r="F330" s="17"/>
      <c r="G330" s="34">
        <v>0</v>
      </c>
      <c r="H330" s="34"/>
      <c r="I330" s="66">
        <v>0</v>
      </c>
      <c r="J330" s="66">
        <v>0</v>
      </c>
      <c r="K330" s="35">
        <v>0</v>
      </c>
      <c r="L330" s="35">
        <v>0</v>
      </c>
    </row>
    <row r="331" spans="1:14" ht="14.25" customHeight="1">
      <c r="A331" s="26">
        <v>264</v>
      </c>
      <c r="B331" s="14" t="s">
        <v>177</v>
      </c>
      <c r="C331" s="26">
        <v>901</v>
      </c>
      <c r="D331" s="15">
        <v>703</v>
      </c>
      <c r="E331" s="12"/>
      <c r="F331" s="12"/>
      <c r="G331" s="92">
        <v>9555</v>
      </c>
      <c r="H331" s="37"/>
      <c r="I331" s="66">
        <f t="shared" ref="I331:K332" si="60">SUM(I332)</f>
        <v>8794.9</v>
      </c>
      <c r="J331" s="66">
        <f t="shared" si="60"/>
        <v>8822.7999999999993</v>
      </c>
      <c r="K331" s="66">
        <f t="shared" si="60"/>
        <v>6800</v>
      </c>
      <c r="L331" s="35">
        <f t="shared" si="59"/>
        <v>77.073038037811131</v>
      </c>
    </row>
    <row r="332" spans="1:14" ht="40.5" customHeight="1">
      <c r="A332" s="26">
        <v>265</v>
      </c>
      <c r="B332" s="14" t="s">
        <v>273</v>
      </c>
      <c r="C332" s="26">
        <v>901</v>
      </c>
      <c r="D332" s="15">
        <v>703</v>
      </c>
      <c r="E332" s="12" t="s">
        <v>135</v>
      </c>
      <c r="F332" s="17"/>
      <c r="G332" s="91">
        <v>9555</v>
      </c>
      <c r="H332" s="34"/>
      <c r="I332" s="66">
        <f t="shared" si="60"/>
        <v>8794.9</v>
      </c>
      <c r="J332" s="66">
        <f>SUM(J333+J336)</f>
        <v>8822.7999999999993</v>
      </c>
      <c r="K332" s="66">
        <f t="shared" si="60"/>
        <v>6800</v>
      </c>
      <c r="L332" s="36">
        <f t="shared" si="59"/>
        <v>77.073038037811131</v>
      </c>
    </row>
    <row r="333" spans="1:14" ht="25.5" customHeight="1">
      <c r="A333" s="26">
        <v>266</v>
      </c>
      <c r="B333" s="14" t="s">
        <v>232</v>
      </c>
      <c r="C333" s="26">
        <v>901</v>
      </c>
      <c r="D333" s="15">
        <v>703</v>
      </c>
      <c r="E333" s="12" t="s">
        <v>293</v>
      </c>
      <c r="F333" s="12"/>
      <c r="G333" s="91">
        <v>9555</v>
      </c>
      <c r="H333" s="34"/>
      <c r="I333" s="66">
        <f>I334</f>
        <v>8794.9</v>
      </c>
      <c r="J333" s="66">
        <f>J334</f>
        <v>8756.9</v>
      </c>
      <c r="K333" s="66">
        <f>K334</f>
        <v>6800</v>
      </c>
      <c r="L333" s="36">
        <f t="shared" si="59"/>
        <v>77.653050737133015</v>
      </c>
    </row>
    <row r="334" spans="1:14" ht="30" customHeight="1">
      <c r="A334" s="26">
        <v>267</v>
      </c>
      <c r="B334" s="14" t="s">
        <v>72</v>
      </c>
      <c r="C334" s="26">
        <v>901</v>
      </c>
      <c r="D334" s="15">
        <v>703</v>
      </c>
      <c r="E334" s="12" t="s">
        <v>233</v>
      </c>
      <c r="F334" s="12"/>
      <c r="G334" s="91">
        <v>9555</v>
      </c>
      <c r="H334" s="34"/>
      <c r="I334" s="66">
        <f>SUM(I335:I335)</f>
        <v>8794.9</v>
      </c>
      <c r="J334" s="66">
        <f>SUM(J335:J335)</f>
        <v>8756.9</v>
      </c>
      <c r="K334" s="66">
        <f>K335</f>
        <v>6800</v>
      </c>
      <c r="L334" s="66">
        <f t="shared" si="59"/>
        <v>77.653050737133015</v>
      </c>
    </row>
    <row r="335" spans="1:14" ht="15" customHeight="1">
      <c r="A335" s="26" t="s">
        <v>536</v>
      </c>
      <c r="B335" s="13" t="s">
        <v>249</v>
      </c>
      <c r="C335" s="27">
        <v>901</v>
      </c>
      <c r="D335" s="16">
        <v>703</v>
      </c>
      <c r="E335" s="17" t="s">
        <v>233</v>
      </c>
      <c r="F335" s="17" t="s">
        <v>250</v>
      </c>
      <c r="G335" s="91">
        <v>9555</v>
      </c>
      <c r="H335" s="34"/>
      <c r="I335" s="72">
        <v>8794.9</v>
      </c>
      <c r="J335" s="72">
        <v>8756.9</v>
      </c>
      <c r="K335" s="72">
        <v>6800</v>
      </c>
      <c r="L335" s="72">
        <f t="shared" si="59"/>
        <v>77.653050737133015</v>
      </c>
    </row>
    <row r="336" spans="1:14" ht="70.5" customHeight="1">
      <c r="A336" s="26">
        <v>268</v>
      </c>
      <c r="B336" s="38" t="s">
        <v>535</v>
      </c>
      <c r="C336" s="26">
        <v>901</v>
      </c>
      <c r="D336" s="15">
        <v>703</v>
      </c>
      <c r="E336" s="12" t="s">
        <v>233</v>
      </c>
      <c r="F336" s="12"/>
      <c r="G336" s="92"/>
      <c r="H336" s="37"/>
      <c r="I336" s="66">
        <v>0</v>
      </c>
      <c r="J336" s="66">
        <f>SUM(J337:J337)</f>
        <v>65.900000000000006</v>
      </c>
      <c r="K336" s="66">
        <v>0</v>
      </c>
      <c r="L336" s="66">
        <f t="shared" si="59"/>
        <v>0</v>
      </c>
    </row>
    <row r="337" spans="1:12" ht="15.75" customHeight="1">
      <c r="A337" s="26" t="s">
        <v>537</v>
      </c>
      <c r="B337" s="13" t="s">
        <v>249</v>
      </c>
      <c r="C337" s="27">
        <v>901</v>
      </c>
      <c r="D337" s="16">
        <v>703</v>
      </c>
      <c r="E337" s="17" t="s">
        <v>233</v>
      </c>
      <c r="F337" s="17" t="s">
        <v>250</v>
      </c>
      <c r="G337" s="91"/>
      <c r="H337" s="34"/>
      <c r="I337" s="72">
        <v>0</v>
      </c>
      <c r="J337" s="72">
        <v>65.900000000000006</v>
      </c>
      <c r="K337" s="72">
        <v>0</v>
      </c>
      <c r="L337" s="72">
        <f t="shared" si="59"/>
        <v>0</v>
      </c>
    </row>
    <row r="338" spans="1:12" ht="20.25" customHeight="1">
      <c r="A338" s="26">
        <v>269</v>
      </c>
      <c r="B338" s="14" t="s">
        <v>200</v>
      </c>
      <c r="C338" s="26">
        <v>901</v>
      </c>
      <c r="D338" s="15">
        <v>707</v>
      </c>
      <c r="E338" s="12"/>
      <c r="F338" s="17"/>
      <c r="G338" s="91">
        <v>4058</v>
      </c>
      <c r="H338" s="34"/>
      <c r="I338" s="66">
        <f>SUM(I339+I342+I347)</f>
        <v>57.5</v>
      </c>
      <c r="J338" s="66">
        <f>SUM(J339+J342+J347)</f>
        <v>88.6</v>
      </c>
      <c r="K338" s="66">
        <f>SUM(K339+K342+K347)</f>
        <v>54.4</v>
      </c>
      <c r="L338" s="72">
        <f t="shared" si="59"/>
        <v>61.399548532731373</v>
      </c>
    </row>
    <row r="339" spans="1:12" ht="41.25" customHeight="1">
      <c r="A339" s="26">
        <v>270</v>
      </c>
      <c r="B339" s="61" t="s">
        <v>428</v>
      </c>
      <c r="C339" s="26">
        <v>901</v>
      </c>
      <c r="D339" s="15">
        <v>707</v>
      </c>
      <c r="E339" s="12" t="s">
        <v>114</v>
      </c>
      <c r="F339" s="12"/>
      <c r="G339" s="34">
        <v>47</v>
      </c>
      <c r="H339" s="34"/>
      <c r="I339" s="66">
        <f>SUM(I340)</f>
        <v>50</v>
      </c>
      <c r="J339" s="66">
        <f>SUM(J340)</f>
        <v>45</v>
      </c>
      <c r="K339" s="66">
        <f>SUM(K340)</f>
        <v>45</v>
      </c>
      <c r="L339" s="72">
        <f t="shared" si="59"/>
        <v>100</v>
      </c>
    </row>
    <row r="340" spans="1:12" ht="82.5" customHeight="1">
      <c r="A340" s="26">
        <v>271</v>
      </c>
      <c r="B340" s="108" t="s">
        <v>294</v>
      </c>
      <c r="C340" s="26">
        <v>901</v>
      </c>
      <c r="D340" s="15">
        <v>707</v>
      </c>
      <c r="E340" s="12" t="s">
        <v>138</v>
      </c>
      <c r="F340" s="12"/>
      <c r="G340" s="34">
        <v>47</v>
      </c>
      <c r="H340" s="34"/>
      <c r="I340" s="66">
        <f>SUM(I341:I341)</f>
        <v>50</v>
      </c>
      <c r="J340" s="66">
        <f>SUM(J341:J341)</f>
        <v>45</v>
      </c>
      <c r="K340" s="66">
        <f>SUM(K341:K341)</f>
        <v>45</v>
      </c>
      <c r="L340" s="35">
        <f t="shared" ref="L340:L350" si="61">K340/J340*100</f>
        <v>100</v>
      </c>
    </row>
    <row r="341" spans="1:12" ht="29.25" customHeight="1">
      <c r="A341" s="26">
        <v>272</v>
      </c>
      <c r="B341" s="67" t="s">
        <v>249</v>
      </c>
      <c r="C341" s="27">
        <v>901</v>
      </c>
      <c r="D341" s="16">
        <v>707</v>
      </c>
      <c r="E341" s="17" t="s">
        <v>138</v>
      </c>
      <c r="F341" s="17" t="s">
        <v>250</v>
      </c>
      <c r="G341" s="34">
        <v>47</v>
      </c>
      <c r="H341" s="34"/>
      <c r="I341" s="72">
        <v>50</v>
      </c>
      <c r="J341" s="72">
        <v>45</v>
      </c>
      <c r="K341" s="36">
        <v>45</v>
      </c>
      <c r="L341" s="36">
        <f t="shared" si="61"/>
        <v>100</v>
      </c>
    </row>
    <row r="342" spans="1:12" ht="45" customHeight="1">
      <c r="A342" s="26">
        <v>273</v>
      </c>
      <c r="B342" s="14" t="s">
        <v>429</v>
      </c>
      <c r="C342" s="26">
        <v>901</v>
      </c>
      <c r="D342" s="15">
        <v>707</v>
      </c>
      <c r="E342" s="12" t="s">
        <v>260</v>
      </c>
      <c r="F342" s="12"/>
      <c r="G342" s="37">
        <v>15</v>
      </c>
      <c r="H342" s="37"/>
      <c r="I342" s="66">
        <f>SUM(I343+I345)</f>
        <v>5</v>
      </c>
      <c r="J342" s="66">
        <f>SUM(J343+J345)</f>
        <v>41.1</v>
      </c>
      <c r="K342" s="66">
        <f>SUM(K343+K345)</f>
        <v>9.4</v>
      </c>
      <c r="L342" s="113">
        <f t="shared" si="61"/>
        <v>22.871046228710462</v>
      </c>
    </row>
    <row r="343" spans="1:12" ht="42" customHeight="1">
      <c r="A343" s="26">
        <v>274</v>
      </c>
      <c r="B343" s="14" t="s">
        <v>180</v>
      </c>
      <c r="C343" s="26">
        <v>901</v>
      </c>
      <c r="D343" s="15">
        <v>707</v>
      </c>
      <c r="E343" s="12" t="s">
        <v>182</v>
      </c>
      <c r="F343" s="12"/>
      <c r="G343" s="37">
        <v>7</v>
      </c>
      <c r="H343" s="37"/>
      <c r="I343" s="66">
        <f>SUM(I344)</f>
        <v>2.5</v>
      </c>
      <c r="J343" s="66">
        <f>SUM(J344)</f>
        <v>19.3</v>
      </c>
      <c r="K343" s="66">
        <f>SUM(K344)</f>
        <v>8</v>
      </c>
      <c r="L343" s="36">
        <f t="shared" si="61"/>
        <v>41.450777202072537</v>
      </c>
    </row>
    <row r="344" spans="1:12" ht="27.75" customHeight="1">
      <c r="A344" s="26">
        <v>275</v>
      </c>
      <c r="B344" s="13" t="s">
        <v>161</v>
      </c>
      <c r="C344" s="27">
        <v>901</v>
      </c>
      <c r="D344" s="16">
        <v>707</v>
      </c>
      <c r="E344" s="17" t="s">
        <v>182</v>
      </c>
      <c r="F344" s="17" t="s">
        <v>54</v>
      </c>
      <c r="G344" s="34">
        <v>7</v>
      </c>
      <c r="H344" s="34"/>
      <c r="I344" s="72">
        <v>2.5</v>
      </c>
      <c r="J344" s="72">
        <v>19.3</v>
      </c>
      <c r="K344" s="36">
        <v>8</v>
      </c>
      <c r="L344" s="36">
        <f t="shared" si="61"/>
        <v>41.450777202072537</v>
      </c>
    </row>
    <row r="345" spans="1:12" ht="28.5" customHeight="1">
      <c r="A345" s="26">
        <v>276</v>
      </c>
      <c r="B345" s="14" t="s">
        <v>181</v>
      </c>
      <c r="C345" s="26">
        <v>901</v>
      </c>
      <c r="D345" s="15">
        <v>707</v>
      </c>
      <c r="E345" s="12" t="s">
        <v>183</v>
      </c>
      <c r="F345" s="12"/>
      <c r="G345" s="37">
        <v>8</v>
      </c>
      <c r="H345" s="37"/>
      <c r="I345" s="66">
        <v>2.5</v>
      </c>
      <c r="J345" s="66">
        <f>SUM(J346)</f>
        <v>21.8</v>
      </c>
      <c r="K345" s="66">
        <f>SUM(K346)</f>
        <v>1.4</v>
      </c>
      <c r="L345" s="36">
        <f t="shared" si="61"/>
        <v>6.422018348623852</v>
      </c>
    </row>
    <row r="346" spans="1:12" ht="25.5" customHeight="1">
      <c r="A346" s="26">
        <v>277</v>
      </c>
      <c r="B346" s="13" t="s">
        <v>161</v>
      </c>
      <c r="C346" s="27">
        <v>901</v>
      </c>
      <c r="D346" s="16">
        <v>707</v>
      </c>
      <c r="E346" s="17" t="s">
        <v>183</v>
      </c>
      <c r="F346" s="17" t="s">
        <v>54</v>
      </c>
      <c r="G346" s="34">
        <v>8</v>
      </c>
      <c r="H346" s="34"/>
      <c r="I346" s="72">
        <v>2.5</v>
      </c>
      <c r="J346" s="72">
        <v>21.8</v>
      </c>
      <c r="K346" s="36">
        <v>1.4</v>
      </c>
      <c r="L346" s="36">
        <f t="shared" si="61"/>
        <v>6.422018348623852</v>
      </c>
    </row>
    <row r="347" spans="1:12" ht="35.25" customHeight="1">
      <c r="A347" s="26">
        <v>278</v>
      </c>
      <c r="B347" s="14" t="s">
        <v>430</v>
      </c>
      <c r="C347" s="26">
        <v>901</v>
      </c>
      <c r="D347" s="15">
        <v>707</v>
      </c>
      <c r="E347" s="12" t="s">
        <v>264</v>
      </c>
      <c r="F347" s="12"/>
      <c r="G347" s="34">
        <v>15</v>
      </c>
      <c r="H347" s="34"/>
      <c r="I347" s="66">
        <f t="shared" ref="I347:K348" si="62">SUM(I348)</f>
        <v>2.5</v>
      </c>
      <c r="J347" s="66">
        <f t="shared" si="62"/>
        <v>2.5</v>
      </c>
      <c r="K347" s="35">
        <f t="shared" si="62"/>
        <v>0</v>
      </c>
      <c r="L347" s="35">
        <v>0</v>
      </c>
    </row>
    <row r="348" spans="1:12" ht="27" customHeight="1">
      <c r="A348" s="26">
        <v>279</v>
      </c>
      <c r="B348" s="14" t="s">
        <v>343</v>
      </c>
      <c r="C348" s="26">
        <v>901</v>
      </c>
      <c r="D348" s="15">
        <v>707</v>
      </c>
      <c r="E348" s="12" t="s">
        <v>265</v>
      </c>
      <c r="F348" s="12"/>
      <c r="G348" s="34">
        <v>15</v>
      </c>
      <c r="H348" s="34"/>
      <c r="I348" s="66">
        <f t="shared" si="62"/>
        <v>2.5</v>
      </c>
      <c r="J348" s="66">
        <f t="shared" si="62"/>
        <v>2.5</v>
      </c>
      <c r="K348" s="66">
        <f t="shared" si="62"/>
        <v>0</v>
      </c>
      <c r="L348" s="35">
        <v>0</v>
      </c>
    </row>
    <row r="349" spans="1:12" ht="25.5" customHeight="1">
      <c r="A349" s="26">
        <v>280</v>
      </c>
      <c r="B349" s="13" t="s">
        <v>161</v>
      </c>
      <c r="C349" s="27">
        <v>901</v>
      </c>
      <c r="D349" s="16">
        <v>707</v>
      </c>
      <c r="E349" s="17" t="s">
        <v>265</v>
      </c>
      <c r="F349" s="17" t="s">
        <v>54</v>
      </c>
      <c r="G349" s="34">
        <v>15</v>
      </c>
      <c r="H349" s="34"/>
      <c r="I349" s="72">
        <v>2.5</v>
      </c>
      <c r="J349" s="72">
        <v>2.5</v>
      </c>
      <c r="K349" s="36">
        <v>0</v>
      </c>
      <c r="L349" s="36">
        <v>0</v>
      </c>
    </row>
    <row r="350" spans="1:12" ht="19.5" customHeight="1">
      <c r="A350" s="26">
        <v>281</v>
      </c>
      <c r="B350" s="14" t="s">
        <v>251</v>
      </c>
      <c r="C350" s="26">
        <v>901</v>
      </c>
      <c r="D350" s="15">
        <v>709</v>
      </c>
      <c r="E350" s="12"/>
      <c r="F350" s="12"/>
      <c r="G350" s="34">
        <v>190.1</v>
      </c>
      <c r="H350" s="34"/>
      <c r="I350" s="66">
        <f>SUM(I351+I355+I375+I380+I385)</f>
        <v>3725.1000000000004</v>
      </c>
      <c r="J350" s="66">
        <f>SUM(J351+J355+J375+J380+J385+J388)</f>
        <v>6449.6</v>
      </c>
      <c r="K350" s="66">
        <f>SUM(K351+K355+K375+K380+K385+K388)</f>
        <v>4552.7</v>
      </c>
      <c r="L350" s="35">
        <f t="shared" si="61"/>
        <v>70.588873728603318</v>
      </c>
    </row>
    <row r="351" spans="1:12" ht="41.25" customHeight="1">
      <c r="A351" s="26">
        <v>282</v>
      </c>
      <c r="B351" s="14" t="s">
        <v>431</v>
      </c>
      <c r="C351" s="26">
        <v>901</v>
      </c>
      <c r="D351" s="15">
        <v>709</v>
      </c>
      <c r="E351" s="12" t="s">
        <v>245</v>
      </c>
      <c r="F351" s="12"/>
      <c r="G351" s="15">
        <v>19.5</v>
      </c>
      <c r="H351" s="12" t="s">
        <v>245</v>
      </c>
      <c r="I351" s="100">
        <f t="shared" ref="I351:K353" si="63">SUM(I352)</f>
        <v>2.5</v>
      </c>
      <c r="J351" s="100">
        <f t="shared" si="63"/>
        <v>2.5</v>
      </c>
      <c r="K351" s="100">
        <f t="shared" si="63"/>
        <v>2.5</v>
      </c>
      <c r="L351" s="35">
        <v>0</v>
      </c>
    </row>
    <row r="352" spans="1:12" ht="42.75" customHeight="1">
      <c r="A352" s="26">
        <v>283</v>
      </c>
      <c r="B352" s="108" t="s">
        <v>241</v>
      </c>
      <c r="C352" s="26">
        <v>901</v>
      </c>
      <c r="D352" s="15">
        <v>709</v>
      </c>
      <c r="E352" s="12" t="s">
        <v>243</v>
      </c>
      <c r="F352" s="12"/>
      <c r="G352" s="15">
        <v>19.5</v>
      </c>
      <c r="H352" s="12" t="s">
        <v>243</v>
      </c>
      <c r="I352" s="100">
        <f t="shared" si="63"/>
        <v>2.5</v>
      </c>
      <c r="J352" s="100">
        <f t="shared" si="63"/>
        <v>2.5</v>
      </c>
      <c r="K352" s="35">
        <f t="shared" si="63"/>
        <v>2.5</v>
      </c>
      <c r="L352" s="35">
        <v>0</v>
      </c>
    </row>
    <row r="353" spans="1:14" ht="27" customHeight="1">
      <c r="A353" s="26">
        <v>284</v>
      </c>
      <c r="B353" s="41" t="s">
        <v>242</v>
      </c>
      <c r="C353" s="26">
        <v>901</v>
      </c>
      <c r="D353" s="15">
        <v>709</v>
      </c>
      <c r="E353" s="12" t="s">
        <v>244</v>
      </c>
      <c r="F353" s="12"/>
      <c r="G353" s="15">
        <v>19.5</v>
      </c>
      <c r="H353" s="12" t="s">
        <v>244</v>
      </c>
      <c r="I353" s="100">
        <f t="shared" si="63"/>
        <v>2.5</v>
      </c>
      <c r="J353" s="100">
        <f t="shared" si="63"/>
        <v>2.5</v>
      </c>
      <c r="K353" s="100">
        <f t="shared" si="63"/>
        <v>2.5</v>
      </c>
      <c r="L353" s="35">
        <v>0</v>
      </c>
    </row>
    <row r="354" spans="1:14" ht="28.5" customHeight="1">
      <c r="A354" s="26" t="s">
        <v>465</v>
      </c>
      <c r="B354" s="13" t="s">
        <v>161</v>
      </c>
      <c r="C354" s="27">
        <v>901</v>
      </c>
      <c r="D354" s="16">
        <v>709</v>
      </c>
      <c r="E354" s="17" t="s">
        <v>244</v>
      </c>
      <c r="F354" s="17" t="s">
        <v>54</v>
      </c>
      <c r="G354" s="16">
        <v>19.5</v>
      </c>
      <c r="H354" s="17" t="s">
        <v>244</v>
      </c>
      <c r="I354" s="101">
        <v>2.5</v>
      </c>
      <c r="J354" s="101">
        <v>2.5</v>
      </c>
      <c r="K354" s="36">
        <v>2.5</v>
      </c>
      <c r="L354" s="36">
        <v>0</v>
      </c>
    </row>
    <row r="355" spans="1:14" ht="39" customHeight="1">
      <c r="A355" s="26">
        <v>285</v>
      </c>
      <c r="B355" s="14" t="s">
        <v>273</v>
      </c>
      <c r="C355" s="26">
        <v>901</v>
      </c>
      <c r="D355" s="15">
        <v>709</v>
      </c>
      <c r="E355" s="12" t="s">
        <v>135</v>
      </c>
      <c r="F355" s="12"/>
      <c r="G355" s="91">
        <v>3981</v>
      </c>
      <c r="H355" s="34"/>
      <c r="I355" s="66">
        <f>SUM(I356+I367++I369+I371+I373)</f>
        <v>3710.1000000000004</v>
      </c>
      <c r="J355" s="66">
        <f>SUM(J356+J367++J369+J371+J373)</f>
        <v>6303.7000000000007</v>
      </c>
      <c r="K355" s="134">
        <f>SUM(K356+K367++K369+K373)</f>
        <v>4445.5</v>
      </c>
      <c r="L355" s="35">
        <f t="shared" ref="L355:L357" si="64">K355/J355*100</f>
        <v>70.522074337293958</v>
      </c>
      <c r="N355" s="135">
        <v>4445.5</v>
      </c>
    </row>
    <row r="356" spans="1:14" ht="28.5" customHeight="1">
      <c r="A356" s="26">
        <v>286</v>
      </c>
      <c r="B356" s="45" t="s">
        <v>195</v>
      </c>
      <c r="C356" s="26">
        <v>901</v>
      </c>
      <c r="D356" s="15">
        <v>709</v>
      </c>
      <c r="E356" s="12" t="s">
        <v>234</v>
      </c>
      <c r="F356" s="12"/>
      <c r="G356" s="91">
        <v>3981</v>
      </c>
      <c r="H356" s="34"/>
      <c r="I356" s="66">
        <f>SUM(I357+I360+I363)</f>
        <v>3650.1000000000004</v>
      </c>
      <c r="J356" s="66">
        <v>4438.6000000000004</v>
      </c>
      <c r="K356" s="134">
        <v>3923.3</v>
      </c>
      <c r="L356" s="35">
        <f t="shared" si="64"/>
        <v>88.390483485783804</v>
      </c>
      <c r="N356" s="135">
        <v>3923.3</v>
      </c>
    </row>
    <row r="357" spans="1:14" ht="68.25" customHeight="1">
      <c r="A357" s="26">
        <v>287</v>
      </c>
      <c r="B357" s="38" t="s">
        <v>329</v>
      </c>
      <c r="C357" s="26">
        <v>901</v>
      </c>
      <c r="D357" s="15">
        <v>709</v>
      </c>
      <c r="E357" s="12" t="s">
        <v>235</v>
      </c>
      <c r="F357" s="12"/>
      <c r="G357" s="37">
        <v>200.3</v>
      </c>
      <c r="H357" s="37"/>
      <c r="I357" s="66">
        <f>SUM(I358:I359)</f>
        <v>211.4</v>
      </c>
      <c r="J357" s="66">
        <f>SUM(J358:J359)</f>
        <v>211.4</v>
      </c>
      <c r="K357" s="66">
        <f>SUM(K358:K359)</f>
        <v>199.4</v>
      </c>
      <c r="L357" s="35">
        <f t="shared" si="64"/>
        <v>94.323557237464513</v>
      </c>
    </row>
    <row r="358" spans="1:14" ht="28.5" customHeight="1">
      <c r="A358" s="26">
        <v>288</v>
      </c>
      <c r="B358" s="13" t="s">
        <v>161</v>
      </c>
      <c r="C358" s="27">
        <v>901</v>
      </c>
      <c r="D358" s="16">
        <v>709</v>
      </c>
      <c r="E358" s="17" t="s">
        <v>235</v>
      </c>
      <c r="F358" s="17" t="s">
        <v>54</v>
      </c>
      <c r="G358" s="37">
        <v>11.3</v>
      </c>
      <c r="H358" s="37"/>
      <c r="I358" s="72">
        <v>12</v>
      </c>
      <c r="J358" s="72">
        <v>12</v>
      </c>
      <c r="K358" s="36">
        <v>0</v>
      </c>
      <c r="L358" s="36">
        <v>100</v>
      </c>
    </row>
    <row r="359" spans="1:14" ht="20.25" customHeight="1">
      <c r="A359" s="26">
        <v>289</v>
      </c>
      <c r="B359" s="13" t="s">
        <v>249</v>
      </c>
      <c r="C359" s="27">
        <v>901</v>
      </c>
      <c r="D359" s="16">
        <v>709</v>
      </c>
      <c r="E359" s="17" t="s">
        <v>235</v>
      </c>
      <c r="F359" s="17" t="s">
        <v>250</v>
      </c>
      <c r="G359" s="34">
        <v>189</v>
      </c>
      <c r="H359" s="34"/>
      <c r="I359" s="72">
        <v>199.4</v>
      </c>
      <c r="J359" s="72">
        <v>199.4</v>
      </c>
      <c r="K359" s="36">
        <v>199.4</v>
      </c>
      <c r="L359" s="36">
        <f t="shared" ref="L359:L366" si="65">K359/J359*100</f>
        <v>100</v>
      </c>
    </row>
    <row r="360" spans="1:14" ht="28.5" customHeight="1">
      <c r="A360" s="26">
        <v>290</v>
      </c>
      <c r="B360" s="14" t="s">
        <v>330</v>
      </c>
      <c r="C360" s="26">
        <v>901</v>
      </c>
      <c r="D360" s="15">
        <v>709</v>
      </c>
      <c r="E360" s="12" t="s">
        <v>295</v>
      </c>
      <c r="F360" s="12"/>
      <c r="G360" s="91">
        <v>1765.7</v>
      </c>
      <c r="H360" s="34"/>
      <c r="I360" s="66">
        <f>SUM(I361:I362)</f>
        <v>1720.3000000000002</v>
      </c>
      <c r="J360" s="66">
        <f>SUM(J361:J362)</f>
        <v>1720.3000000000002</v>
      </c>
      <c r="K360" s="66">
        <f>SUM(K361:K362)</f>
        <v>1370.6</v>
      </c>
      <c r="L360" s="35">
        <f t="shared" si="65"/>
        <v>79.672150206359333</v>
      </c>
    </row>
    <row r="361" spans="1:14" ht="28.5" customHeight="1">
      <c r="A361" s="26">
        <v>291</v>
      </c>
      <c r="B361" s="13" t="s">
        <v>161</v>
      </c>
      <c r="C361" s="27">
        <v>901</v>
      </c>
      <c r="D361" s="16">
        <v>709</v>
      </c>
      <c r="E361" s="17" t="s">
        <v>295</v>
      </c>
      <c r="F361" s="17" t="s">
        <v>54</v>
      </c>
      <c r="G361" s="91">
        <v>1000.3</v>
      </c>
      <c r="H361" s="34"/>
      <c r="I361" s="72">
        <v>891.7</v>
      </c>
      <c r="J361" s="72">
        <v>891.7</v>
      </c>
      <c r="K361" s="36">
        <v>542</v>
      </c>
      <c r="L361" s="36">
        <f t="shared" si="65"/>
        <v>60.782774475720537</v>
      </c>
    </row>
    <row r="362" spans="1:14" ht="21.75" customHeight="1">
      <c r="A362" s="26">
        <v>292</v>
      </c>
      <c r="B362" s="13" t="s">
        <v>249</v>
      </c>
      <c r="C362" s="27">
        <v>901</v>
      </c>
      <c r="D362" s="16">
        <v>709</v>
      </c>
      <c r="E362" s="17" t="s">
        <v>295</v>
      </c>
      <c r="F362" s="17" t="s">
        <v>250</v>
      </c>
      <c r="G362" s="34">
        <v>765.4</v>
      </c>
      <c r="H362" s="34"/>
      <c r="I362" s="72">
        <v>828.6</v>
      </c>
      <c r="J362" s="72">
        <v>828.6</v>
      </c>
      <c r="K362" s="112">
        <v>828.6</v>
      </c>
      <c r="L362" s="112">
        <f t="shared" si="65"/>
        <v>100</v>
      </c>
    </row>
    <row r="363" spans="1:14" ht="40.5" customHeight="1">
      <c r="A363" s="26">
        <v>293</v>
      </c>
      <c r="B363" s="61" t="s">
        <v>274</v>
      </c>
      <c r="C363" s="62">
        <v>901</v>
      </c>
      <c r="D363" s="63">
        <v>709</v>
      </c>
      <c r="E363" s="64" t="s">
        <v>275</v>
      </c>
      <c r="F363" s="64"/>
      <c r="G363" s="93">
        <v>2000</v>
      </c>
      <c r="H363" s="65"/>
      <c r="I363" s="66">
        <f>SUM(I364:I365)</f>
        <v>1718.4</v>
      </c>
      <c r="J363" s="66">
        <f>SUM(J364:J366)</f>
        <v>2506.9</v>
      </c>
      <c r="K363" s="66">
        <f>SUM(K364:K366)</f>
        <v>1959.6</v>
      </c>
      <c r="L363" s="75">
        <f t="shared" si="65"/>
        <v>78.168255614503963</v>
      </c>
    </row>
    <row r="364" spans="1:14" ht="28.5" customHeight="1">
      <c r="A364" s="26">
        <v>294</v>
      </c>
      <c r="B364" s="67" t="s">
        <v>161</v>
      </c>
      <c r="C364" s="68">
        <v>901</v>
      </c>
      <c r="D364" s="69">
        <v>709</v>
      </c>
      <c r="E364" s="70" t="s">
        <v>275</v>
      </c>
      <c r="F364" s="70" t="s">
        <v>54</v>
      </c>
      <c r="G364" s="93">
        <v>1043.5999999999999</v>
      </c>
      <c r="H364" s="65"/>
      <c r="I364" s="72">
        <v>802.4</v>
      </c>
      <c r="J364" s="72">
        <v>1431.6</v>
      </c>
      <c r="K364" s="112">
        <v>884.3</v>
      </c>
      <c r="L364" s="112">
        <f t="shared" si="65"/>
        <v>61.770047499301484</v>
      </c>
    </row>
    <row r="365" spans="1:14" ht="18" customHeight="1">
      <c r="A365" s="26">
        <v>295</v>
      </c>
      <c r="B365" s="67" t="s">
        <v>249</v>
      </c>
      <c r="C365" s="68">
        <v>901</v>
      </c>
      <c r="D365" s="69">
        <v>709</v>
      </c>
      <c r="E365" s="70" t="s">
        <v>275</v>
      </c>
      <c r="F365" s="70" t="s">
        <v>250</v>
      </c>
      <c r="G365" s="65">
        <v>956.4</v>
      </c>
      <c r="H365" s="65"/>
      <c r="I365" s="72">
        <v>916</v>
      </c>
      <c r="J365" s="72">
        <v>1011</v>
      </c>
      <c r="K365" s="76">
        <v>1011</v>
      </c>
      <c r="L365" s="76">
        <f t="shared" si="65"/>
        <v>100</v>
      </c>
    </row>
    <row r="366" spans="1:14" ht="18" customHeight="1">
      <c r="A366" s="26">
        <v>296</v>
      </c>
      <c r="B366" s="13" t="s">
        <v>461</v>
      </c>
      <c r="C366" s="27">
        <v>901</v>
      </c>
      <c r="D366" s="16">
        <v>709</v>
      </c>
      <c r="E366" s="17" t="s">
        <v>275</v>
      </c>
      <c r="F366" s="17" t="s">
        <v>466</v>
      </c>
      <c r="G366" s="34"/>
      <c r="H366" s="34"/>
      <c r="I366" s="72">
        <v>0</v>
      </c>
      <c r="J366" s="72">
        <v>64.3</v>
      </c>
      <c r="K366" s="112">
        <v>64.3</v>
      </c>
      <c r="L366" s="76">
        <f t="shared" si="65"/>
        <v>100</v>
      </c>
    </row>
    <row r="367" spans="1:14" ht="39" customHeight="1">
      <c r="A367" s="26">
        <v>297</v>
      </c>
      <c r="B367" s="14" t="s">
        <v>266</v>
      </c>
      <c r="C367" s="26">
        <v>901</v>
      </c>
      <c r="D367" s="15">
        <v>709</v>
      </c>
      <c r="E367" s="12" t="s">
        <v>268</v>
      </c>
      <c r="F367" s="12"/>
      <c r="G367" s="34">
        <v>15</v>
      </c>
      <c r="H367" s="34"/>
      <c r="I367" s="66">
        <f>SUM(I368)</f>
        <v>60</v>
      </c>
      <c r="J367" s="66">
        <f>SUM(J368)</f>
        <v>60</v>
      </c>
      <c r="K367" s="35">
        <f t="shared" ref="K367" si="66">SUM(K368)</f>
        <v>12.5</v>
      </c>
      <c r="L367" s="35">
        <f t="shared" ref="L367:L375" si="67">K367/J367*100</f>
        <v>20.833333333333336</v>
      </c>
    </row>
    <row r="368" spans="1:14" ht="22.5" customHeight="1">
      <c r="A368" s="26">
        <v>298</v>
      </c>
      <c r="B368" s="13" t="s">
        <v>267</v>
      </c>
      <c r="C368" s="27">
        <v>901</v>
      </c>
      <c r="D368" s="16">
        <v>709</v>
      </c>
      <c r="E368" s="17" t="s">
        <v>268</v>
      </c>
      <c r="F368" s="17" t="s">
        <v>269</v>
      </c>
      <c r="G368" s="34">
        <v>15</v>
      </c>
      <c r="H368" s="34"/>
      <c r="I368" s="72">
        <v>60</v>
      </c>
      <c r="J368" s="72">
        <v>60</v>
      </c>
      <c r="K368" s="72">
        <v>12.5</v>
      </c>
      <c r="L368" s="36">
        <f t="shared" si="67"/>
        <v>20.833333333333336</v>
      </c>
    </row>
    <row r="369" spans="1:13" ht="42" customHeight="1">
      <c r="A369" s="26">
        <v>299</v>
      </c>
      <c r="B369" s="14" t="s">
        <v>364</v>
      </c>
      <c r="C369" s="26">
        <v>901</v>
      </c>
      <c r="D369" s="15">
        <v>709</v>
      </c>
      <c r="E369" s="125" t="s">
        <v>472</v>
      </c>
      <c r="F369" s="12"/>
      <c r="G369" s="37"/>
      <c r="H369" s="37"/>
      <c r="I369" s="66">
        <v>0</v>
      </c>
      <c r="J369" s="66">
        <f>SUM(J370)</f>
        <v>1030.3</v>
      </c>
      <c r="K369" s="66">
        <f>SUM(K370)</f>
        <v>509.7</v>
      </c>
      <c r="L369" s="35">
        <f t="shared" si="67"/>
        <v>49.47102785596428</v>
      </c>
    </row>
    <row r="370" spans="1:13" ht="22.5" customHeight="1">
      <c r="A370" s="26">
        <v>300</v>
      </c>
      <c r="B370" s="13" t="s">
        <v>249</v>
      </c>
      <c r="C370" s="27">
        <v>901</v>
      </c>
      <c r="D370" s="16">
        <v>709</v>
      </c>
      <c r="E370" s="126" t="s">
        <v>472</v>
      </c>
      <c r="F370" s="17" t="s">
        <v>250</v>
      </c>
      <c r="G370" s="34"/>
      <c r="H370" s="34"/>
      <c r="I370" s="72">
        <v>0</v>
      </c>
      <c r="J370" s="72">
        <v>1030.3</v>
      </c>
      <c r="K370" s="36">
        <v>509.7</v>
      </c>
      <c r="L370" s="36">
        <f t="shared" si="67"/>
        <v>49.47102785596428</v>
      </c>
      <c r="M370">
        <v>464.9</v>
      </c>
    </row>
    <row r="371" spans="1:13" ht="38.25" customHeight="1">
      <c r="A371" s="26">
        <v>301</v>
      </c>
      <c r="B371" s="14" t="s">
        <v>402</v>
      </c>
      <c r="C371" s="26">
        <v>901</v>
      </c>
      <c r="D371" s="15">
        <v>709</v>
      </c>
      <c r="E371" s="12" t="s">
        <v>403</v>
      </c>
      <c r="F371" s="17"/>
      <c r="G371" s="34"/>
      <c r="H371" s="34"/>
      <c r="I371" s="66">
        <f>SUM(I372)</f>
        <v>0</v>
      </c>
      <c r="J371" s="66">
        <f>SUM(J372)</f>
        <v>394</v>
      </c>
      <c r="K371" s="35">
        <f t="shared" ref="K371:K373" si="68">SUM(K372)</f>
        <v>393.8</v>
      </c>
      <c r="L371" s="35">
        <f t="shared" si="67"/>
        <v>99.949238578680209</v>
      </c>
    </row>
    <row r="372" spans="1:13" ht="27" customHeight="1">
      <c r="A372" s="26">
        <v>302</v>
      </c>
      <c r="B372" s="67" t="s">
        <v>161</v>
      </c>
      <c r="C372" s="27">
        <v>901</v>
      </c>
      <c r="D372" s="16">
        <v>709</v>
      </c>
      <c r="E372" s="17" t="s">
        <v>403</v>
      </c>
      <c r="F372" s="17" t="s">
        <v>54</v>
      </c>
      <c r="G372" s="34"/>
      <c r="H372" s="34"/>
      <c r="I372" s="72">
        <v>0</v>
      </c>
      <c r="J372" s="72">
        <v>394</v>
      </c>
      <c r="K372" s="36">
        <v>393.8</v>
      </c>
      <c r="L372" s="36">
        <f t="shared" si="67"/>
        <v>99.949238578680209</v>
      </c>
    </row>
    <row r="373" spans="1:13" ht="89.25" customHeight="1">
      <c r="A373" s="26">
        <v>303</v>
      </c>
      <c r="B373" s="61" t="s">
        <v>404</v>
      </c>
      <c r="C373" s="26">
        <v>901</v>
      </c>
      <c r="D373" s="15">
        <v>709</v>
      </c>
      <c r="E373" s="12" t="s">
        <v>405</v>
      </c>
      <c r="F373" s="17"/>
      <c r="G373" s="34"/>
      <c r="H373" s="34"/>
      <c r="I373" s="66">
        <f>SUM(I374)</f>
        <v>0</v>
      </c>
      <c r="J373" s="66">
        <f>SUM(J374)</f>
        <v>380.8</v>
      </c>
      <c r="K373" s="35">
        <f t="shared" si="68"/>
        <v>0</v>
      </c>
      <c r="L373" s="35">
        <f t="shared" si="67"/>
        <v>0</v>
      </c>
    </row>
    <row r="374" spans="1:13" ht="27" customHeight="1">
      <c r="A374" s="26">
        <v>304</v>
      </c>
      <c r="B374" s="67" t="s">
        <v>161</v>
      </c>
      <c r="C374" s="27">
        <v>901</v>
      </c>
      <c r="D374" s="16">
        <v>709</v>
      </c>
      <c r="E374" s="17" t="s">
        <v>405</v>
      </c>
      <c r="F374" s="17" t="s">
        <v>54</v>
      </c>
      <c r="G374" s="34"/>
      <c r="H374" s="34"/>
      <c r="I374" s="72">
        <v>0</v>
      </c>
      <c r="J374" s="72">
        <v>380.8</v>
      </c>
      <c r="K374" s="36">
        <v>0</v>
      </c>
      <c r="L374" s="36">
        <f t="shared" si="67"/>
        <v>0</v>
      </c>
    </row>
    <row r="375" spans="1:13" ht="41.25" customHeight="1">
      <c r="A375" s="26">
        <v>305</v>
      </c>
      <c r="B375" s="14" t="s">
        <v>406</v>
      </c>
      <c r="C375" s="26">
        <v>901</v>
      </c>
      <c r="D375" s="15">
        <v>709</v>
      </c>
      <c r="E375" s="12" t="s">
        <v>169</v>
      </c>
      <c r="F375" s="12"/>
      <c r="G375" s="34">
        <v>21.6</v>
      </c>
      <c r="H375" s="34"/>
      <c r="I375" s="66">
        <f>SUM(I376+I378)</f>
        <v>2.5</v>
      </c>
      <c r="J375" s="66">
        <f>SUM(J376+J378)</f>
        <v>2.5</v>
      </c>
      <c r="K375" s="66">
        <f>SUM(K376+K378)</f>
        <v>0</v>
      </c>
      <c r="L375" s="35">
        <f t="shared" si="67"/>
        <v>0</v>
      </c>
    </row>
    <row r="376" spans="1:13" ht="55.5" customHeight="1">
      <c r="A376" s="26">
        <v>306</v>
      </c>
      <c r="B376" s="45" t="s">
        <v>189</v>
      </c>
      <c r="C376" s="26">
        <v>901</v>
      </c>
      <c r="D376" s="15">
        <v>709</v>
      </c>
      <c r="E376" s="12" t="s">
        <v>170</v>
      </c>
      <c r="F376" s="12"/>
      <c r="G376" s="34">
        <v>10.8</v>
      </c>
      <c r="H376" s="34"/>
      <c r="I376" s="66">
        <f>SUM(I377)</f>
        <v>1.5</v>
      </c>
      <c r="J376" s="66">
        <f>SUM(J377)</f>
        <v>1.5</v>
      </c>
      <c r="K376" s="35">
        <f t="shared" ref="K376" si="69">SUM(K377)</f>
        <v>0</v>
      </c>
      <c r="L376" s="35">
        <v>0</v>
      </c>
    </row>
    <row r="377" spans="1:13" ht="27.75" customHeight="1">
      <c r="A377" s="26">
        <v>307</v>
      </c>
      <c r="B377" s="13" t="s">
        <v>161</v>
      </c>
      <c r="C377" s="27">
        <v>901</v>
      </c>
      <c r="D377" s="16">
        <v>709</v>
      </c>
      <c r="E377" s="17" t="s">
        <v>170</v>
      </c>
      <c r="F377" s="17" t="s">
        <v>54</v>
      </c>
      <c r="G377" s="34">
        <v>10.8</v>
      </c>
      <c r="H377" s="34"/>
      <c r="I377" s="72">
        <v>1.5</v>
      </c>
      <c r="J377" s="72">
        <v>1.5</v>
      </c>
      <c r="K377" s="36">
        <v>0</v>
      </c>
      <c r="L377" s="36">
        <v>0</v>
      </c>
    </row>
    <row r="378" spans="1:13" ht="33" customHeight="1">
      <c r="A378" s="62">
        <v>308</v>
      </c>
      <c r="B378" s="45" t="s">
        <v>167</v>
      </c>
      <c r="C378" s="26">
        <v>901</v>
      </c>
      <c r="D378" s="15">
        <v>709</v>
      </c>
      <c r="E378" s="12" t="s">
        <v>171</v>
      </c>
      <c r="F378" s="12"/>
      <c r="G378" s="34">
        <v>10.8</v>
      </c>
      <c r="H378" s="34"/>
      <c r="I378" s="66">
        <f>SUM(I379)</f>
        <v>1</v>
      </c>
      <c r="J378" s="66">
        <f>SUM(J379)</f>
        <v>1</v>
      </c>
      <c r="K378" s="66">
        <f>SUM(K379)</f>
        <v>0</v>
      </c>
      <c r="L378" s="35">
        <f t="shared" ref="L378:L394" si="70">K378/J378*100</f>
        <v>0</v>
      </c>
    </row>
    <row r="379" spans="1:13" ht="29.25" customHeight="1">
      <c r="A379" s="62">
        <v>309</v>
      </c>
      <c r="B379" s="13" t="s">
        <v>161</v>
      </c>
      <c r="C379" s="27">
        <v>901</v>
      </c>
      <c r="D379" s="16">
        <v>709</v>
      </c>
      <c r="E379" s="17" t="s">
        <v>171</v>
      </c>
      <c r="F379" s="17" t="s">
        <v>54</v>
      </c>
      <c r="G379" s="34">
        <v>10.8</v>
      </c>
      <c r="H379" s="34"/>
      <c r="I379" s="72">
        <v>1</v>
      </c>
      <c r="J379" s="72">
        <v>1</v>
      </c>
      <c r="K379" s="36">
        <v>0</v>
      </c>
      <c r="L379" s="36">
        <f t="shared" si="70"/>
        <v>0</v>
      </c>
    </row>
    <row r="380" spans="1:13" ht="38.25" customHeight="1">
      <c r="A380" s="62">
        <v>310</v>
      </c>
      <c r="B380" s="41" t="s">
        <v>407</v>
      </c>
      <c r="C380" s="26">
        <v>901</v>
      </c>
      <c r="D380" s="15">
        <v>709</v>
      </c>
      <c r="E380" s="12" t="s">
        <v>172</v>
      </c>
      <c r="F380" s="12"/>
      <c r="G380" s="37">
        <v>8.4</v>
      </c>
      <c r="H380" s="37"/>
      <c r="I380" s="66">
        <f>SUM(I381+I383)</f>
        <v>5</v>
      </c>
      <c r="J380" s="66">
        <f>SUM(J381+J383)</f>
        <v>5</v>
      </c>
      <c r="K380" s="66">
        <f>SUM(K381+K383)</f>
        <v>0</v>
      </c>
      <c r="L380" s="35">
        <v>0</v>
      </c>
    </row>
    <row r="381" spans="1:13" ht="21.75" customHeight="1">
      <c r="A381" s="62">
        <v>311</v>
      </c>
      <c r="B381" s="45" t="s">
        <v>168</v>
      </c>
      <c r="C381" s="26">
        <v>901</v>
      </c>
      <c r="D381" s="15">
        <v>709</v>
      </c>
      <c r="E381" s="12" t="s">
        <v>173</v>
      </c>
      <c r="F381" s="12"/>
      <c r="G381" s="37">
        <v>2.2999999999999998</v>
      </c>
      <c r="H381" s="37"/>
      <c r="I381" s="66">
        <v>2.2999999999999998</v>
      </c>
      <c r="J381" s="66">
        <f>SUM(J382)</f>
        <v>2.2999999999999998</v>
      </c>
      <c r="K381" s="66">
        <f>SUM(K382)</f>
        <v>0</v>
      </c>
      <c r="L381" s="35">
        <v>0</v>
      </c>
    </row>
    <row r="382" spans="1:13" ht="27.75" customHeight="1">
      <c r="A382" s="26" t="s">
        <v>467</v>
      </c>
      <c r="B382" s="13" t="s">
        <v>161</v>
      </c>
      <c r="C382" s="27">
        <v>901</v>
      </c>
      <c r="D382" s="16">
        <v>709</v>
      </c>
      <c r="E382" s="17" t="s">
        <v>173</v>
      </c>
      <c r="F382" s="17" t="s">
        <v>54</v>
      </c>
      <c r="G382" s="34">
        <v>2.2999999999999998</v>
      </c>
      <c r="H382" s="34"/>
      <c r="I382" s="72">
        <v>2.2999999999999998</v>
      </c>
      <c r="J382" s="72">
        <v>2.2999999999999998</v>
      </c>
      <c r="K382" s="36">
        <v>0</v>
      </c>
      <c r="L382" s="36">
        <v>0</v>
      </c>
    </row>
    <row r="383" spans="1:13" ht="44.25" customHeight="1">
      <c r="A383" s="26">
        <v>312</v>
      </c>
      <c r="B383" s="45" t="s">
        <v>276</v>
      </c>
      <c r="C383" s="26">
        <v>901</v>
      </c>
      <c r="D383" s="15">
        <v>709</v>
      </c>
      <c r="E383" s="12" t="s">
        <v>174</v>
      </c>
      <c r="F383" s="12"/>
      <c r="G383" s="37">
        <v>6.1</v>
      </c>
      <c r="H383" s="37"/>
      <c r="I383" s="66">
        <f>SUM(I384)</f>
        <v>2.7</v>
      </c>
      <c r="J383" s="66">
        <f>SUM(J384)</f>
        <v>2.7</v>
      </c>
      <c r="K383" s="66">
        <f>SUM(K384)</f>
        <v>0</v>
      </c>
      <c r="L383" s="35">
        <v>0</v>
      </c>
    </row>
    <row r="384" spans="1:13" ht="29.25" customHeight="1">
      <c r="A384" s="26" t="s">
        <v>468</v>
      </c>
      <c r="B384" s="13" t="s">
        <v>161</v>
      </c>
      <c r="C384" s="27">
        <v>901</v>
      </c>
      <c r="D384" s="16">
        <v>709</v>
      </c>
      <c r="E384" s="17" t="s">
        <v>174</v>
      </c>
      <c r="F384" s="17" t="s">
        <v>54</v>
      </c>
      <c r="G384" s="34">
        <v>6.1</v>
      </c>
      <c r="H384" s="34"/>
      <c r="I384" s="72">
        <v>2.7</v>
      </c>
      <c r="J384" s="72">
        <v>2.7</v>
      </c>
      <c r="K384" s="36">
        <v>0</v>
      </c>
      <c r="L384" s="36">
        <v>0</v>
      </c>
    </row>
    <row r="385" spans="1:12" ht="40.5" customHeight="1">
      <c r="A385" s="26">
        <v>313</v>
      </c>
      <c r="B385" s="41" t="s">
        <v>432</v>
      </c>
      <c r="C385" s="26">
        <v>901</v>
      </c>
      <c r="D385" s="15">
        <v>709</v>
      </c>
      <c r="E385" s="12" t="s">
        <v>210</v>
      </c>
      <c r="F385" s="12"/>
      <c r="G385" s="37">
        <v>120.5</v>
      </c>
      <c r="H385" s="37"/>
      <c r="I385" s="66">
        <f t="shared" ref="I385:K389" si="71">SUM(I386)</f>
        <v>5</v>
      </c>
      <c r="J385" s="66">
        <f t="shared" si="71"/>
        <v>5</v>
      </c>
      <c r="K385" s="66">
        <f t="shared" si="71"/>
        <v>0</v>
      </c>
      <c r="L385" s="66">
        <v>0</v>
      </c>
    </row>
    <row r="386" spans="1:12" ht="39.75" customHeight="1">
      <c r="A386" s="26">
        <v>314</v>
      </c>
      <c r="B386" s="102" t="s">
        <v>331</v>
      </c>
      <c r="C386" s="26">
        <v>901</v>
      </c>
      <c r="D386" s="15">
        <v>709</v>
      </c>
      <c r="E386" s="12" t="s">
        <v>332</v>
      </c>
      <c r="F386" s="12"/>
      <c r="G386" s="37">
        <v>120.5</v>
      </c>
      <c r="H386" s="37"/>
      <c r="I386" s="66">
        <f t="shared" si="71"/>
        <v>5</v>
      </c>
      <c r="J386" s="66">
        <f t="shared" si="71"/>
        <v>5</v>
      </c>
      <c r="K386" s="35">
        <f t="shared" si="71"/>
        <v>0</v>
      </c>
      <c r="L386" s="35">
        <f>L387</f>
        <v>0</v>
      </c>
    </row>
    <row r="387" spans="1:12" ht="29.25" customHeight="1">
      <c r="A387" s="26" t="s">
        <v>469</v>
      </c>
      <c r="B387" s="13" t="s">
        <v>161</v>
      </c>
      <c r="C387" s="27">
        <v>901</v>
      </c>
      <c r="D387" s="16">
        <v>709</v>
      </c>
      <c r="E387" s="17" t="s">
        <v>332</v>
      </c>
      <c r="F387" s="17" t="s">
        <v>54</v>
      </c>
      <c r="G387" s="34">
        <v>120.5</v>
      </c>
      <c r="H387" s="34"/>
      <c r="I387" s="72">
        <v>5</v>
      </c>
      <c r="J387" s="72">
        <v>5</v>
      </c>
      <c r="K387" s="72">
        <v>0</v>
      </c>
      <c r="L387" s="72">
        <v>0</v>
      </c>
    </row>
    <row r="388" spans="1:12" ht="18.75" customHeight="1">
      <c r="A388" s="26">
        <v>315</v>
      </c>
      <c r="B388" s="14" t="s">
        <v>51</v>
      </c>
      <c r="C388" s="26">
        <v>901</v>
      </c>
      <c r="D388" s="15">
        <v>709</v>
      </c>
      <c r="E388" s="12" t="s">
        <v>99</v>
      </c>
      <c r="F388" s="17"/>
      <c r="G388" s="34"/>
      <c r="H388" s="34"/>
      <c r="I388" s="72">
        <v>0</v>
      </c>
      <c r="J388" s="66">
        <f t="shared" si="71"/>
        <v>130.9</v>
      </c>
      <c r="K388" s="35">
        <f t="shared" si="71"/>
        <v>104.7</v>
      </c>
      <c r="L388" s="36">
        <f t="shared" ref="L388" si="72">K388/J388*100</f>
        <v>79.984721161191757</v>
      </c>
    </row>
    <row r="389" spans="1:12" ht="29.25" customHeight="1">
      <c r="A389" s="26">
        <v>316</v>
      </c>
      <c r="B389" s="14" t="s">
        <v>439</v>
      </c>
      <c r="C389" s="27">
        <v>901</v>
      </c>
      <c r="D389" s="16">
        <v>709</v>
      </c>
      <c r="E389" s="17" t="s">
        <v>440</v>
      </c>
      <c r="F389" s="17"/>
      <c r="G389" s="34"/>
      <c r="H389" s="34"/>
      <c r="I389" s="72">
        <v>0</v>
      </c>
      <c r="J389" s="66">
        <f t="shared" ref="J389" si="73">SUM(J390)</f>
        <v>130.9</v>
      </c>
      <c r="K389" s="35">
        <f t="shared" si="71"/>
        <v>104.7</v>
      </c>
      <c r="L389" s="36">
        <f t="shared" ref="L389" si="74">K389/J389*100</f>
        <v>79.984721161191757</v>
      </c>
    </row>
    <row r="390" spans="1:12" ht="26.25" customHeight="1">
      <c r="A390" s="26">
        <v>317</v>
      </c>
      <c r="B390" s="13" t="s">
        <v>161</v>
      </c>
      <c r="C390" s="27">
        <v>901</v>
      </c>
      <c r="D390" s="16">
        <v>709</v>
      </c>
      <c r="E390" s="17" t="s">
        <v>440</v>
      </c>
      <c r="F390" s="17" t="s">
        <v>54</v>
      </c>
      <c r="G390" s="34"/>
      <c r="H390" s="34"/>
      <c r="I390" s="72">
        <v>0</v>
      </c>
      <c r="J390" s="72">
        <v>130.9</v>
      </c>
      <c r="K390" s="72">
        <v>104.7</v>
      </c>
      <c r="L390" s="36">
        <f t="shared" ref="L390" si="75">K390/J390*100</f>
        <v>79.984721161191757</v>
      </c>
    </row>
    <row r="391" spans="1:12" ht="15" customHeight="1">
      <c r="A391" s="26">
        <v>318</v>
      </c>
      <c r="B391" s="73" t="s">
        <v>30</v>
      </c>
      <c r="C391" s="26">
        <v>901</v>
      </c>
      <c r="D391" s="15">
        <v>800</v>
      </c>
      <c r="E391" s="12"/>
      <c r="F391" s="17"/>
      <c r="G391" s="91">
        <v>32007</v>
      </c>
      <c r="H391" s="34"/>
      <c r="I391" s="66">
        <f>I392</f>
        <v>34519.4</v>
      </c>
      <c r="J391" s="66">
        <f>J392</f>
        <v>33896.900000000009</v>
      </c>
      <c r="K391" s="66">
        <f>K392</f>
        <v>23659.3</v>
      </c>
      <c r="L391" s="66">
        <f t="shared" si="70"/>
        <v>69.797828119975563</v>
      </c>
    </row>
    <row r="392" spans="1:12" ht="18" customHeight="1">
      <c r="A392" s="26">
        <v>319</v>
      </c>
      <c r="B392" s="14" t="s">
        <v>21</v>
      </c>
      <c r="C392" s="26">
        <v>901</v>
      </c>
      <c r="D392" s="15">
        <v>801</v>
      </c>
      <c r="E392" s="12"/>
      <c r="F392" s="17"/>
      <c r="G392" s="91">
        <v>32007</v>
      </c>
      <c r="H392" s="34"/>
      <c r="I392" s="66">
        <f>SUM(I393)</f>
        <v>34519.4</v>
      </c>
      <c r="J392" s="66">
        <f>SUM(J393)</f>
        <v>33896.900000000009</v>
      </c>
      <c r="K392" s="66">
        <f>SUM(K393)</f>
        <v>23659.3</v>
      </c>
      <c r="L392" s="66">
        <f t="shared" si="70"/>
        <v>69.797828119975563</v>
      </c>
    </row>
    <row r="393" spans="1:12" ht="30" customHeight="1">
      <c r="A393" s="26">
        <v>320</v>
      </c>
      <c r="B393" s="14" t="s">
        <v>433</v>
      </c>
      <c r="C393" s="26">
        <v>901</v>
      </c>
      <c r="D393" s="15">
        <v>801</v>
      </c>
      <c r="E393" s="12" t="s">
        <v>139</v>
      </c>
      <c r="F393" s="17"/>
      <c r="G393" s="91">
        <v>32007</v>
      </c>
      <c r="H393" s="34"/>
      <c r="I393" s="66">
        <f>SUM(I394+I399+I402+I405+I409+I411+I413)</f>
        <v>34519.4</v>
      </c>
      <c r="J393" s="66">
        <f>SUM(J394+J399+J402+J405+J409+J411+J413+J415)</f>
        <v>33896.900000000009</v>
      </c>
      <c r="K393" s="66">
        <f>SUM(K394+K399+K402+K405+K409+K411+K413+K415)</f>
        <v>23659.3</v>
      </c>
      <c r="L393" s="66">
        <f t="shared" si="70"/>
        <v>69.797828119975563</v>
      </c>
    </row>
    <row r="394" spans="1:12" ht="30.75" customHeight="1">
      <c r="A394" s="26">
        <v>321</v>
      </c>
      <c r="B394" s="14" t="s">
        <v>74</v>
      </c>
      <c r="C394" s="26">
        <v>901</v>
      </c>
      <c r="D394" s="15">
        <v>801</v>
      </c>
      <c r="E394" s="12" t="s">
        <v>140</v>
      </c>
      <c r="F394" s="17"/>
      <c r="G394" s="91">
        <v>16426.7</v>
      </c>
      <c r="H394" s="34"/>
      <c r="I394" s="66">
        <f>SUM(I395:I398)</f>
        <v>17459.7</v>
      </c>
      <c r="J394" s="66">
        <f>SUM(J395:J398)</f>
        <v>16875.7</v>
      </c>
      <c r="K394" s="66">
        <f>SUM(K395:K398)</f>
        <v>11446.5</v>
      </c>
      <c r="L394" s="66">
        <f t="shared" si="70"/>
        <v>67.82829749284474</v>
      </c>
    </row>
    <row r="395" spans="1:12" ht="24" customHeight="1">
      <c r="A395" s="26">
        <v>322</v>
      </c>
      <c r="B395" s="13" t="s">
        <v>34</v>
      </c>
      <c r="C395" s="27">
        <v>901</v>
      </c>
      <c r="D395" s="16">
        <v>801</v>
      </c>
      <c r="E395" s="17" t="s">
        <v>140</v>
      </c>
      <c r="F395" s="17" t="s">
        <v>33</v>
      </c>
      <c r="G395" s="91">
        <v>12593.2</v>
      </c>
      <c r="H395" s="34"/>
      <c r="I395" s="72">
        <v>13621</v>
      </c>
      <c r="J395" s="72">
        <v>13621</v>
      </c>
      <c r="K395" s="72">
        <v>8842.7999999999993</v>
      </c>
      <c r="L395" s="36">
        <f t="shared" ref="L395:L406" si="76">K395/J395*100</f>
        <v>64.920343587108135</v>
      </c>
    </row>
    <row r="396" spans="1:12" ht="26.25" customHeight="1">
      <c r="A396" s="26">
        <v>323</v>
      </c>
      <c r="B396" s="13" t="s">
        <v>161</v>
      </c>
      <c r="C396" s="27">
        <v>901</v>
      </c>
      <c r="D396" s="16">
        <v>801</v>
      </c>
      <c r="E396" s="17" t="s">
        <v>140</v>
      </c>
      <c r="F396" s="17" t="s">
        <v>54</v>
      </c>
      <c r="G396" s="91">
        <v>3781.5</v>
      </c>
      <c r="H396" s="34"/>
      <c r="I396" s="72">
        <v>3792.7</v>
      </c>
      <c r="J396" s="72">
        <v>3193.4</v>
      </c>
      <c r="K396" s="72">
        <v>2549.6999999999998</v>
      </c>
      <c r="L396" s="36">
        <f t="shared" si="76"/>
        <v>79.842800776601734</v>
      </c>
    </row>
    <row r="397" spans="1:12" ht="20.25" customHeight="1">
      <c r="A397" s="26">
        <v>324</v>
      </c>
      <c r="B397" s="13" t="s">
        <v>352</v>
      </c>
      <c r="C397" s="27">
        <v>901</v>
      </c>
      <c r="D397" s="16">
        <v>801</v>
      </c>
      <c r="E397" s="17" t="s">
        <v>140</v>
      </c>
      <c r="F397" s="17" t="s">
        <v>354</v>
      </c>
      <c r="G397" s="91"/>
      <c r="H397" s="34"/>
      <c r="I397" s="72">
        <v>0</v>
      </c>
      <c r="J397" s="72">
        <v>15.3</v>
      </c>
      <c r="K397" s="72">
        <v>15.3</v>
      </c>
      <c r="L397" s="36">
        <f t="shared" si="76"/>
        <v>100</v>
      </c>
    </row>
    <row r="398" spans="1:12" ht="18" customHeight="1">
      <c r="A398" s="26">
        <v>325</v>
      </c>
      <c r="B398" s="13" t="s">
        <v>158</v>
      </c>
      <c r="C398" s="27">
        <v>901</v>
      </c>
      <c r="D398" s="16">
        <v>801</v>
      </c>
      <c r="E398" s="17" t="s">
        <v>140</v>
      </c>
      <c r="F398" s="17" t="s">
        <v>159</v>
      </c>
      <c r="G398" s="34">
        <v>52</v>
      </c>
      <c r="H398" s="34"/>
      <c r="I398" s="72">
        <v>46</v>
      </c>
      <c r="J398" s="72">
        <v>46</v>
      </c>
      <c r="K398" s="36">
        <v>38.700000000000003</v>
      </c>
      <c r="L398" s="36">
        <f t="shared" si="76"/>
        <v>84.130434782608702</v>
      </c>
    </row>
    <row r="399" spans="1:12" ht="39" customHeight="1">
      <c r="A399" s="26">
        <v>326</v>
      </c>
      <c r="B399" s="61" t="s">
        <v>75</v>
      </c>
      <c r="C399" s="62">
        <v>901</v>
      </c>
      <c r="D399" s="63">
        <v>801</v>
      </c>
      <c r="E399" s="64" t="s">
        <v>141</v>
      </c>
      <c r="F399" s="70"/>
      <c r="G399" s="94">
        <v>4684.2</v>
      </c>
      <c r="H399" s="71"/>
      <c r="I399" s="66">
        <f>I400+I401</f>
        <v>4814.7</v>
      </c>
      <c r="J399" s="66">
        <f>J400+J401</f>
        <v>4734.7</v>
      </c>
      <c r="K399" s="66">
        <f>K400+K401</f>
        <v>2894.9</v>
      </c>
      <c r="L399" s="35">
        <f t="shared" si="76"/>
        <v>61.142205419561954</v>
      </c>
    </row>
    <row r="400" spans="1:12" ht="15" customHeight="1">
      <c r="A400" s="26">
        <v>327</v>
      </c>
      <c r="B400" s="67" t="s">
        <v>34</v>
      </c>
      <c r="C400" s="68">
        <v>901</v>
      </c>
      <c r="D400" s="69">
        <v>801</v>
      </c>
      <c r="E400" s="70" t="s">
        <v>141</v>
      </c>
      <c r="F400" s="70" t="s">
        <v>33</v>
      </c>
      <c r="G400" s="94">
        <v>3886.8</v>
      </c>
      <c r="H400" s="71"/>
      <c r="I400" s="72">
        <v>4239.3</v>
      </c>
      <c r="J400" s="72">
        <v>4239.3</v>
      </c>
      <c r="K400" s="72">
        <v>2555.8000000000002</v>
      </c>
      <c r="L400" s="36">
        <f t="shared" si="76"/>
        <v>60.28825513646121</v>
      </c>
    </row>
    <row r="401" spans="1:12" ht="26.25" customHeight="1">
      <c r="A401" s="26">
        <v>328</v>
      </c>
      <c r="B401" s="67" t="s">
        <v>161</v>
      </c>
      <c r="C401" s="68">
        <v>901</v>
      </c>
      <c r="D401" s="69">
        <v>801</v>
      </c>
      <c r="E401" s="70" t="s">
        <v>141</v>
      </c>
      <c r="F401" s="70" t="s">
        <v>54</v>
      </c>
      <c r="G401" s="71">
        <v>797.4</v>
      </c>
      <c r="H401" s="71"/>
      <c r="I401" s="72">
        <v>575.4</v>
      </c>
      <c r="J401" s="72">
        <v>495.4</v>
      </c>
      <c r="K401" s="36">
        <v>339.1</v>
      </c>
      <c r="L401" s="36">
        <f t="shared" si="76"/>
        <v>68.449737585789279</v>
      </c>
    </row>
    <row r="402" spans="1:12" ht="26.25" customHeight="1">
      <c r="A402" s="26">
        <v>329</v>
      </c>
      <c r="B402" s="61" t="s">
        <v>76</v>
      </c>
      <c r="C402" s="62">
        <v>901</v>
      </c>
      <c r="D402" s="63">
        <v>801</v>
      </c>
      <c r="E402" s="64" t="s">
        <v>142</v>
      </c>
      <c r="F402" s="70"/>
      <c r="G402" s="94">
        <v>3658.9</v>
      </c>
      <c r="H402" s="71"/>
      <c r="I402" s="66">
        <f>SUM(I403:I404)</f>
        <v>5368.4</v>
      </c>
      <c r="J402" s="66">
        <f>SUM(J403:J404)</f>
        <v>5191.8999999999996</v>
      </c>
      <c r="K402" s="66">
        <f>SUM(K403:K404)</f>
        <v>3862</v>
      </c>
      <c r="L402" s="35">
        <f t="shared" si="76"/>
        <v>74.385099867100678</v>
      </c>
    </row>
    <row r="403" spans="1:12" ht="26.25" customHeight="1">
      <c r="A403" s="26">
        <v>330</v>
      </c>
      <c r="B403" s="67" t="s">
        <v>57</v>
      </c>
      <c r="C403" s="68">
        <v>901</v>
      </c>
      <c r="D403" s="69">
        <v>801</v>
      </c>
      <c r="E403" s="70" t="s">
        <v>142</v>
      </c>
      <c r="F403" s="70" t="s">
        <v>33</v>
      </c>
      <c r="G403" s="94">
        <v>2643</v>
      </c>
      <c r="H403" s="71"/>
      <c r="I403" s="72">
        <v>3368</v>
      </c>
      <c r="J403" s="72">
        <v>2587.5</v>
      </c>
      <c r="K403" s="36">
        <v>2093.3000000000002</v>
      </c>
      <c r="L403" s="36">
        <f t="shared" si="76"/>
        <v>80.90048309178745</v>
      </c>
    </row>
    <row r="404" spans="1:12" ht="26.25" customHeight="1">
      <c r="A404" s="26">
        <v>331</v>
      </c>
      <c r="B404" s="67" t="s">
        <v>161</v>
      </c>
      <c r="C404" s="68">
        <v>901</v>
      </c>
      <c r="D404" s="69">
        <v>801</v>
      </c>
      <c r="E404" s="70" t="s">
        <v>142</v>
      </c>
      <c r="F404" s="70" t="s">
        <v>54</v>
      </c>
      <c r="G404" s="94">
        <v>1015.9</v>
      </c>
      <c r="H404" s="71"/>
      <c r="I404" s="72">
        <v>2000.4</v>
      </c>
      <c r="J404" s="72">
        <v>2604.4</v>
      </c>
      <c r="K404" s="36">
        <v>1768.7</v>
      </c>
      <c r="L404" s="36">
        <f t="shared" si="76"/>
        <v>67.911995085240363</v>
      </c>
    </row>
    <row r="405" spans="1:12" ht="27" customHeight="1">
      <c r="A405" s="26">
        <v>332</v>
      </c>
      <c r="B405" s="61" t="s">
        <v>408</v>
      </c>
      <c r="C405" s="68">
        <v>901</v>
      </c>
      <c r="D405" s="69">
        <v>801</v>
      </c>
      <c r="E405" s="70" t="s">
        <v>409</v>
      </c>
      <c r="F405" s="70"/>
      <c r="G405" s="71"/>
      <c r="H405" s="71"/>
      <c r="I405" s="66">
        <f>SUM(I406)</f>
        <v>50</v>
      </c>
      <c r="J405" s="66">
        <f>SUM(J406)</f>
        <v>55.6</v>
      </c>
      <c r="K405" s="66">
        <f>SUM(K406)</f>
        <v>55.6</v>
      </c>
      <c r="L405" s="35">
        <f t="shared" si="76"/>
        <v>100</v>
      </c>
    </row>
    <row r="406" spans="1:12" ht="21" customHeight="1">
      <c r="A406" s="26">
        <v>333</v>
      </c>
      <c r="B406" s="67" t="s">
        <v>57</v>
      </c>
      <c r="C406" s="68">
        <v>901</v>
      </c>
      <c r="D406" s="69">
        <v>801</v>
      </c>
      <c r="E406" s="70" t="s">
        <v>409</v>
      </c>
      <c r="F406" s="70" t="s">
        <v>33</v>
      </c>
      <c r="G406" s="71"/>
      <c r="H406" s="71"/>
      <c r="I406" s="72">
        <v>50</v>
      </c>
      <c r="J406" s="72">
        <v>55.6</v>
      </c>
      <c r="K406" s="36">
        <v>55.6</v>
      </c>
      <c r="L406" s="36">
        <f t="shared" si="76"/>
        <v>100</v>
      </c>
    </row>
    <row r="407" spans="1:12" ht="39.75" customHeight="1">
      <c r="A407" s="26">
        <v>334</v>
      </c>
      <c r="B407" s="61" t="s">
        <v>410</v>
      </c>
      <c r="C407" s="62">
        <v>901</v>
      </c>
      <c r="D407" s="63">
        <v>801</v>
      </c>
      <c r="E407" s="64" t="s">
        <v>411</v>
      </c>
      <c r="F407" s="70"/>
      <c r="G407" s="71"/>
      <c r="H407" s="71"/>
      <c r="I407" s="66">
        <v>0</v>
      </c>
      <c r="J407" s="66">
        <f>SUM(J408)</f>
        <v>0</v>
      </c>
      <c r="K407" s="66">
        <f>SUM(K408)</f>
        <v>0</v>
      </c>
      <c r="L407" s="35">
        <v>0</v>
      </c>
    </row>
    <row r="408" spans="1:12" ht="21" customHeight="1">
      <c r="A408" s="26">
        <v>335</v>
      </c>
      <c r="B408" s="67" t="s">
        <v>57</v>
      </c>
      <c r="C408" s="68">
        <v>901</v>
      </c>
      <c r="D408" s="69">
        <v>801</v>
      </c>
      <c r="E408" s="70" t="s">
        <v>411</v>
      </c>
      <c r="F408" s="70" t="s">
        <v>33</v>
      </c>
      <c r="G408" s="71"/>
      <c r="H408" s="71"/>
      <c r="I408" s="72">
        <v>0</v>
      </c>
      <c r="J408" s="72">
        <v>0</v>
      </c>
      <c r="K408" s="36">
        <v>0</v>
      </c>
      <c r="L408" s="36">
        <v>0</v>
      </c>
    </row>
    <row r="409" spans="1:12" ht="36.75" customHeight="1">
      <c r="A409" s="26">
        <v>336</v>
      </c>
      <c r="B409" s="14" t="s">
        <v>77</v>
      </c>
      <c r="C409" s="26">
        <v>901</v>
      </c>
      <c r="D409" s="15">
        <v>801</v>
      </c>
      <c r="E409" s="12" t="s">
        <v>143</v>
      </c>
      <c r="F409" s="17"/>
      <c r="G409" s="34">
        <v>297</v>
      </c>
      <c r="H409" s="34"/>
      <c r="I409" s="66">
        <f>I410</f>
        <v>297</v>
      </c>
      <c r="J409" s="66">
        <f>J410</f>
        <v>347</v>
      </c>
      <c r="K409" s="66">
        <f>K410</f>
        <v>190</v>
      </c>
      <c r="L409" s="35">
        <f>K409/J409*100</f>
        <v>54.755043227665702</v>
      </c>
    </row>
    <row r="410" spans="1:12" ht="29.25" customHeight="1">
      <c r="A410" s="26">
        <v>337</v>
      </c>
      <c r="B410" s="13" t="s">
        <v>161</v>
      </c>
      <c r="C410" s="27">
        <v>901</v>
      </c>
      <c r="D410" s="16">
        <v>801</v>
      </c>
      <c r="E410" s="17" t="s">
        <v>143</v>
      </c>
      <c r="F410" s="17" t="s">
        <v>54</v>
      </c>
      <c r="G410" s="34">
        <v>297</v>
      </c>
      <c r="H410" s="34"/>
      <c r="I410" s="72">
        <v>297</v>
      </c>
      <c r="J410" s="72">
        <v>347</v>
      </c>
      <c r="K410" s="36">
        <v>190</v>
      </c>
      <c r="L410" s="36">
        <f>K410/J410*100</f>
        <v>54.755043227665702</v>
      </c>
    </row>
    <row r="411" spans="1:12">
      <c r="A411" s="26">
        <v>338</v>
      </c>
      <c r="B411" s="14" t="s">
        <v>78</v>
      </c>
      <c r="C411" s="26">
        <v>901</v>
      </c>
      <c r="D411" s="15">
        <v>801</v>
      </c>
      <c r="E411" s="12" t="s">
        <v>144</v>
      </c>
      <c r="F411" s="17"/>
      <c r="G411" s="34">
        <v>609.6</v>
      </c>
      <c r="H411" s="34"/>
      <c r="I411" s="66">
        <f>I412</f>
        <v>529.6</v>
      </c>
      <c r="J411" s="66">
        <f>J412</f>
        <v>669.7</v>
      </c>
      <c r="K411" s="66">
        <f>K412</f>
        <v>353.3</v>
      </c>
      <c r="L411" s="35">
        <f t="shared" ref="L411:L430" si="77">K411/J411*100</f>
        <v>52.754964909661041</v>
      </c>
    </row>
    <row r="412" spans="1:12" ht="26.25" customHeight="1">
      <c r="A412" s="26">
        <v>339</v>
      </c>
      <c r="B412" s="13" t="s">
        <v>161</v>
      </c>
      <c r="C412" s="27">
        <v>901</v>
      </c>
      <c r="D412" s="16">
        <v>801</v>
      </c>
      <c r="E412" s="17" t="s">
        <v>144</v>
      </c>
      <c r="F412" s="17" t="s">
        <v>54</v>
      </c>
      <c r="G412" s="34">
        <v>609.6</v>
      </c>
      <c r="H412" s="34"/>
      <c r="I412" s="72">
        <v>529.6</v>
      </c>
      <c r="J412" s="72">
        <v>669.7</v>
      </c>
      <c r="K412" s="36">
        <v>353.3</v>
      </c>
      <c r="L412" s="36">
        <f t="shared" si="77"/>
        <v>52.754964909661041</v>
      </c>
    </row>
    <row r="413" spans="1:12" ht="28.5" customHeight="1">
      <c r="A413" s="26">
        <v>340</v>
      </c>
      <c r="B413" s="14" t="s">
        <v>471</v>
      </c>
      <c r="C413" s="26">
        <v>901</v>
      </c>
      <c r="D413" s="15">
        <v>801</v>
      </c>
      <c r="E413" s="12" t="s">
        <v>184</v>
      </c>
      <c r="F413" s="12"/>
      <c r="G413" s="92">
        <v>6330.6</v>
      </c>
      <c r="H413" s="37"/>
      <c r="I413" s="66">
        <f>SUM(I414)</f>
        <v>6000</v>
      </c>
      <c r="J413" s="66">
        <f>SUM(J414)</f>
        <v>6000</v>
      </c>
      <c r="K413" s="66">
        <f>SUM(K414)</f>
        <v>4857</v>
      </c>
      <c r="L413" s="35">
        <f t="shared" si="77"/>
        <v>80.95</v>
      </c>
    </row>
    <row r="414" spans="1:12" ht="23.25" customHeight="1">
      <c r="A414" s="26" t="s">
        <v>540</v>
      </c>
      <c r="B414" s="13" t="s">
        <v>57</v>
      </c>
      <c r="C414" s="27">
        <v>901</v>
      </c>
      <c r="D414" s="16">
        <v>801</v>
      </c>
      <c r="E414" s="17" t="s">
        <v>184</v>
      </c>
      <c r="F414" s="17" t="s">
        <v>33</v>
      </c>
      <c r="G414" s="91">
        <v>6330.6</v>
      </c>
      <c r="H414" s="34"/>
      <c r="I414" s="72">
        <v>6000</v>
      </c>
      <c r="J414" s="72">
        <v>6000</v>
      </c>
      <c r="K414" s="36">
        <v>4857</v>
      </c>
      <c r="L414" s="36">
        <f t="shared" si="77"/>
        <v>80.95</v>
      </c>
    </row>
    <row r="415" spans="1:12" ht="77.25" customHeight="1">
      <c r="A415" s="26">
        <v>341</v>
      </c>
      <c r="B415" s="38" t="s">
        <v>538</v>
      </c>
      <c r="C415" s="26">
        <v>901</v>
      </c>
      <c r="D415" s="15">
        <v>801</v>
      </c>
      <c r="E415" s="12" t="s">
        <v>539</v>
      </c>
      <c r="F415" s="12"/>
      <c r="G415" s="92"/>
      <c r="H415" s="37"/>
      <c r="I415" s="66">
        <v>0</v>
      </c>
      <c r="J415" s="66">
        <f>SUM(J416)</f>
        <v>22.3</v>
      </c>
      <c r="K415" s="35">
        <v>0</v>
      </c>
      <c r="L415" s="35">
        <f t="shared" si="77"/>
        <v>0</v>
      </c>
    </row>
    <row r="416" spans="1:12" ht="21.75" customHeight="1">
      <c r="A416" s="26" t="s">
        <v>541</v>
      </c>
      <c r="B416" s="67" t="s">
        <v>57</v>
      </c>
      <c r="C416" s="27">
        <v>901</v>
      </c>
      <c r="D416" s="16">
        <v>801</v>
      </c>
      <c r="E416" s="17" t="s">
        <v>539</v>
      </c>
      <c r="F416" s="17" t="s">
        <v>33</v>
      </c>
      <c r="G416" s="91"/>
      <c r="H416" s="34"/>
      <c r="I416" s="72">
        <v>0</v>
      </c>
      <c r="J416" s="72">
        <v>22.3</v>
      </c>
      <c r="K416" s="36">
        <v>0</v>
      </c>
      <c r="L416" s="36">
        <f t="shared" si="77"/>
        <v>0</v>
      </c>
    </row>
    <row r="417" spans="1:13" ht="23.25" customHeight="1">
      <c r="A417" s="26">
        <v>342</v>
      </c>
      <c r="B417" s="14" t="s">
        <v>22</v>
      </c>
      <c r="C417" s="26">
        <v>901</v>
      </c>
      <c r="D417" s="15">
        <v>1000</v>
      </c>
      <c r="E417" s="12"/>
      <c r="F417" s="17"/>
      <c r="G417" s="91">
        <v>34017.800000000003</v>
      </c>
      <c r="H417" s="34"/>
      <c r="I417" s="66">
        <f>SUM(I418+I422+I449+I457)</f>
        <v>30843.9</v>
      </c>
      <c r="J417" s="66">
        <f>SUM(J418+J422+J449+J457)</f>
        <v>32295.000000000004</v>
      </c>
      <c r="K417" s="66">
        <f>SUM(K418+K422+K449+K457)</f>
        <v>27337.8</v>
      </c>
      <c r="L417" s="35">
        <f t="shared" si="77"/>
        <v>84.650255457501146</v>
      </c>
    </row>
    <row r="418" spans="1:13" ht="20.25" customHeight="1">
      <c r="A418" s="26">
        <v>343</v>
      </c>
      <c r="B418" s="14" t="s">
        <v>26</v>
      </c>
      <c r="C418" s="26">
        <v>901</v>
      </c>
      <c r="D418" s="15">
        <v>1001</v>
      </c>
      <c r="E418" s="12"/>
      <c r="F418" s="17"/>
      <c r="G418" s="89">
        <v>3197</v>
      </c>
      <c r="H418" s="27"/>
      <c r="I418" s="66">
        <f>SUM(I419)</f>
        <v>3365</v>
      </c>
      <c r="J418" s="66">
        <f>SUM(J419)</f>
        <v>3365</v>
      </c>
      <c r="K418" s="66">
        <f>SUM(K419)</f>
        <v>2529.6</v>
      </c>
      <c r="L418" s="35">
        <f t="shared" si="77"/>
        <v>75.173848439821683</v>
      </c>
    </row>
    <row r="419" spans="1:13" ht="45.75" customHeight="1">
      <c r="A419" s="26">
        <v>344</v>
      </c>
      <c r="B419" s="14" t="s">
        <v>254</v>
      </c>
      <c r="C419" s="26">
        <v>901</v>
      </c>
      <c r="D419" s="15">
        <v>1001</v>
      </c>
      <c r="E419" s="12" t="s">
        <v>107</v>
      </c>
      <c r="F419" s="17"/>
      <c r="G419" s="91">
        <v>3197</v>
      </c>
      <c r="H419" s="34"/>
      <c r="I419" s="66">
        <f t="shared" ref="I419:K420" si="78">I420</f>
        <v>3365</v>
      </c>
      <c r="J419" s="66">
        <f t="shared" si="78"/>
        <v>3365</v>
      </c>
      <c r="K419" s="66">
        <f t="shared" si="78"/>
        <v>2529.6</v>
      </c>
      <c r="L419" s="35">
        <f>K419/J419*100</f>
        <v>75.173848439821683</v>
      </c>
    </row>
    <row r="420" spans="1:13" ht="53.25" customHeight="1">
      <c r="A420" s="26">
        <v>345</v>
      </c>
      <c r="B420" s="39" t="s">
        <v>79</v>
      </c>
      <c r="C420" s="26">
        <v>901</v>
      </c>
      <c r="D420" s="15">
        <v>1001</v>
      </c>
      <c r="E420" s="12" t="s">
        <v>145</v>
      </c>
      <c r="F420" s="17"/>
      <c r="G420" s="91">
        <v>3197</v>
      </c>
      <c r="H420" s="34"/>
      <c r="I420" s="66">
        <f t="shared" si="78"/>
        <v>3365</v>
      </c>
      <c r="J420" s="66">
        <f t="shared" si="78"/>
        <v>3365</v>
      </c>
      <c r="K420" s="66">
        <f t="shared" si="78"/>
        <v>2529.6</v>
      </c>
      <c r="L420" s="35">
        <f t="shared" si="77"/>
        <v>75.173848439821683</v>
      </c>
    </row>
    <row r="421" spans="1:13" ht="26.25" customHeight="1">
      <c r="A421" s="26">
        <v>346</v>
      </c>
      <c r="B421" s="13" t="s">
        <v>38</v>
      </c>
      <c r="C421" s="27">
        <v>901</v>
      </c>
      <c r="D421" s="16">
        <v>1001</v>
      </c>
      <c r="E421" s="17" t="s">
        <v>145</v>
      </c>
      <c r="F421" s="48" t="s">
        <v>37</v>
      </c>
      <c r="G421" s="91">
        <v>3197</v>
      </c>
      <c r="H421" s="34"/>
      <c r="I421" s="72">
        <v>3365</v>
      </c>
      <c r="J421" s="72">
        <v>3365</v>
      </c>
      <c r="K421" s="36">
        <v>2529.6</v>
      </c>
      <c r="L421" s="36">
        <f t="shared" si="77"/>
        <v>75.173848439821683</v>
      </c>
    </row>
    <row r="422" spans="1:13">
      <c r="A422" s="26">
        <v>347</v>
      </c>
      <c r="B422" s="14" t="s">
        <v>24</v>
      </c>
      <c r="C422" s="26">
        <v>901</v>
      </c>
      <c r="D422" s="15">
        <v>1003</v>
      </c>
      <c r="E422" s="12"/>
      <c r="F422" s="17"/>
      <c r="G422" s="91">
        <v>27256.9</v>
      </c>
      <c r="H422" s="34"/>
      <c r="I422" s="66">
        <f>SUM(I423+I435+I440+I441+I444)</f>
        <v>24895.5</v>
      </c>
      <c r="J422" s="66">
        <f>SUM(J423+J435+J440+J441+J444)</f>
        <v>25482.2</v>
      </c>
      <c r="K422" s="66">
        <f>SUM(K423+K435+K440+K441+K444)</f>
        <v>22466.100000000002</v>
      </c>
      <c r="L422" s="66">
        <f t="shared" si="77"/>
        <v>88.163894797152537</v>
      </c>
    </row>
    <row r="423" spans="1:13" ht="37.5" customHeight="1">
      <c r="A423" s="26">
        <v>348</v>
      </c>
      <c r="B423" s="61" t="s">
        <v>434</v>
      </c>
      <c r="C423" s="26">
        <v>901</v>
      </c>
      <c r="D423" s="15">
        <v>1003</v>
      </c>
      <c r="E423" s="12" t="s">
        <v>146</v>
      </c>
      <c r="F423" s="17"/>
      <c r="G423" s="91">
        <v>26896.6</v>
      </c>
      <c r="H423" s="34"/>
      <c r="I423" s="66">
        <f>SUM(I424+I427+I430+I433)</f>
        <v>24860.5</v>
      </c>
      <c r="J423" s="66">
        <f>SUM(J424+J427+J430+J433)</f>
        <v>25463.200000000001</v>
      </c>
      <c r="K423" s="66">
        <f>SUM(K424+K427+K430+K433)</f>
        <v>21519.7</v>
      </c>
      <c r="L423" s="35">
        <f t="shared" si="77"/>
        <v>84.512944170410634</v>
      </c>
      <c r="M423" s="6"/>
    </row>
    <row r="424" spans="1:13" ht="104.25" customHeight="1">
      <c r="A424" s="26">
        <v>349</v>
      </c>
      <c r="B424" s="38" t="s">
        <v>80</v>
      </c>
      <c r="C424" s="26">
        <v>901</v>
      </c>
      <c r="D424" s="15">
        <v>1003</v>
      </c>
      <c r="E424" s="12" t="s">
        <v>246</v>
      </c>
      <c r="F424" s="17"/>
      <c r="G424" s="91">
        <v>4772.3999999999996</v>
      </c>
      <c r="H424" s="34"/>
      <c r="I424" s="66">
        <f>SUM(I425:I426)</f>
        <v>2218</v>
      </c>
      <c r="J424" s="66">
        <f>SUM(J425:J426)</f>
        <v>2218</v>
      </c>
      <c r="K424" s="66">
        <f>SUM(K425:K426)</f>
        <v>1011.3000000000001</v>
      </c>
      <c r="L424" s="35">
        <f t="shared" si="77"/>
        <v>45.595130748422001</v>
      </c>
    </row>
    <row r="425" spans="1:13" ht="27" customHeight="1">
      <c r="A425" s="26">
        <v>350</v>
      </c>
      <c r="B425" s="13" t="s">
        <v>161</v>
      </c>
      <c r="C425" s="27">
        <v>901</v>
      </c>
      <c r="D425" s="16">
        <v>1003</v>
      </c>
      <c r="E425" s="17" t="s">
        <v>246</v>
      </c>
      <c r="F425" s="17" t="s">
        <v>54</v>
      </c>
      <c r="G425" s="34">
        <v>55.2</v>
      </c>
      <c r="H425" s="34"/>
      <c r="I425" s="72">
        <v>32.700000000000003</v>
      </c>
      <c r="J425" s="72">
        <v>32.700000000000003</v>
      </c>
      <c r="K425" s="36">
        <v>12.2</v>
      </c>
      <c r="L425" s="36">
        <f t="shared" si="77"/>
        <v>37.308868501529048</v>
      </c>
    </row>
    <row r="426" spans="1:13" ht="33" customHeight="1">
      <c r="A426" s="26">
        <v>351</v>
      </c>
      <c r="B426" s="13" t="s">
        <v>38</v>
      </c>
      <c r="C426" s="27">
        <v>901</v>
      </c>
      <c r="D426" s="16">
        <v>1003</v>
      </c>
      <c r="E426" s="17" t="s">
        <v>246</v>
      </c>
      <c r="F426" s="17" t="s">
        <v>37</v>
      </c>
      <c r="G426" s="91">
        <v>4717.2</v>
      </c>
      <c r="H426" s="34"/>
      <c r="I426" s="72">
        <v>2185.3000000000002</v>
      </c>
      <c r="J426" s="72">
        <v>2185.3000000000002</v>
      </c>
      <c r="K426" s="36">
        <v>999.1</v>
      </c>
      <c r="L426" s="36">
        <f t="shared" si="77"/>
        <v>45.719123232508117</v>
      </c>
      <c r="M426">
        <v>884.9</v>
      </c>
    </row>
    <row r="427" spans="1:13" ht="102" customHeight="1">
      <c r="A427" s="26">
        <v>352</v>
      </c>
      <c r="B427" s="38" t="s">
        <v>333</v>
      </c>
      <c r="C427" s="26">
        <v>901</v>
      </c>
      <c r="D427" s="15">
        <v>1003</v>
      </c>
      <c r="E427" s="12" t="s">
        <v>147</v>
      </c>
      <c r="F427" s="17"/>
      <c r="G427" s="91">
        <v>2415</v>
      </c>
      <c r="H427" s="34"/>
      <c r="I427" s="66">
        <f>SUM(I428:I429)</f>
        <v>2765.7000000000003</v>
      </c>
      <c r="J427" s="66">
        <f>SUM(J428:J429)</f>
        <v>2765.7000000000003</v>
      </c>
      <c r="K427" s="66">
        <f>SUM(K428:K429)</f>
        <v>2242.4</v>
      </c>
      <c r="L427" s="35">
        <f t="shared" si="77"/>
        <v>81.078931192826403</v>
      </c>
    </row>
    <row r="428" spans="1:13" ht="26.25" customHeight="1">
      <c r="A428" s="26">
        <v>353</v>
      </c>
      <c r="B428" s="13" t="s">
        <v>161</v>
      </c>
      <c r="C428" s="27">
        <v>901</v>
      </c>
      <c r="D428" s="16">
        <v>1003</v>
      </c>
      <c r="E428" s="17" t="s">
        <v>147</v>
      </c>
      <c r="F428" s="17" t="s">
        <v>54</v>
      </c>
      <c r="G428" s="34">
        <v>35.700000000000003</v>
      </c>
      <c r="H428" s="34"/>
      <c r="I428" s="72">
        <v>40.799999999999997</v>
      </c>
      <c r="J428" s="72">
        <v>40.799999999999997</v>
      </c>
      <c r="K428" s="36">
        <v>37.5</v>
      </c>
      <c r="L428" s="36">
        <f>K428/J428*100</f>
        <v>91.911764705882362</v>
      </c>
    </row>
    <row r="429" spans="1:13" ht="32.25" customHeight="1">
      <c r="A429" s="26">
        <v>354</v>
      </c>
      <c r="B429" s="13" t="s">
        <v>38</v>
      </c>
      <c r="C429" s="27">
        <v>901</v>
      </c>
      <c r="D429" s="16">
        <v>1003</v>
      </c>
      <c r="E429" s="17" t="s">
        <v>147</v>
      </c>
      <c r="F429" s="17" t="s">
        <v>37</v>
      </c>
      <c r="G429" s="91">
        <v>2379.3000000000002</v>
      </c>
      <c r="H429" s="34"/>
      <c r="I429" s="72">
        <v>2724.9</v>
      </c>
      <c r="J429" s="72">
        <v>2724.9</v>
      </c>
      <c r="K429" s="36">
        <v>2204.9</v>
      </c>
      <c r="L429" s="36">
        <f t="shared" si="77"/>
        <v>80.916730889206946</v>
      </c>
    </row>
    <row r="430" spans="1:13" ht="94.5" customHeight="1">
      <c r="A430" s="26">
        <v>355</v>
      </c>
      <c r="B430" s="38" t="s">
        <v>81</v>
      </c>
      <c r="C430" s="26">
        <v>901</v>
      </c>
      <c r="D430" s="15">
        <v>1003</v>
      </c>
      <c r="E430" s="12" t="s">
        <v>247</v>
      </c>
      <c r="F430" s="17"/>
      <c r="G430" s="91">
        <v>19709.2</v>
      </c>
      <c r="H430" s="34"/>
      <c r="I430" s="66">
        <f>SUM(I431:I432)</f>
        <v>19866.899999999998</v>
      </c>
      <c r="J430" s="66">
        <f>SUM(J431:J432)</f>
        <v>20469.599999999999</v>
      </c>
      <c r="K430" s="66">
        <f>SUM(K431:K432)</f>
        <v>18259.8</v>
      </c>
      <c r="L430" s="35">
        <f t="shared" si="77"/>
        <v>89.204478836909374</v>
      </c>
      <c r="M430" s="88" t="s">
        <v>308</v>
      </c>
    </row>
    <row r="431" spans="1:13" ht="30.75" customHeight="1">
      <c r="A431" s="26">
        <v>356</v>
      </c>
      <c r="B431" s="13" t="s">
        <v>161</v>
      </c>
      <c r="C431" s="27">
        <v>901</v>
      </c>
      <c r="D431" s="16">
        <v>1003</v>
      </c>
      <c r="E431" s="17" t="s">
        <v>247</v>
      </c>
      <c r="F431" s="17" t="s">
        <v>54</v>
      </c>
      <c r="G431" s="34">
        <v>291.3</v>
      </c>
      <c r="H431" s="34"/>
      <c r="I431" s="72">
        <v>293.60000000000002</v>
      </c>
      <c r="J431" s="72">
        <v>302.5</v>
      </c>
      <c r="K431" s="36">
        <v>239.1</v>
      </c>
      <c r="L431" s="36">
        <f t="shared" ref="L431:L435" si="79">K431/J431*100</f>
        <v>79.041322314049594</v>
      </c>
    </row>
    <row r="432" spans="1:13" ht="24.75" customHeight="1">
      <c r="A432" s="26">
        <v>357</v>
      </c>
      <c r="B432" s="13" t="s">
        <v>299</v>
      </c>
      <c r="C432" s="27">
        <v>901</v>
      </c>
      <c r="D432" s="16">
        <v>1003</v>
      </c>
      <c r="E432" s="17" t="s">
        <v>247</v>
      </c>
      <c r="F432" s="17" t="s">
        <v>37</v>
      </c>
      <c r="G432" s="91">
        <v>19417.900000000001</v>
      </c>
      <c r="H432" s="34"/>
      <c r="I432" s="72">
        <v>19573.3</v>
      </c>
      <c r="J432" s="72">
        <v>20167.099999999999</v>
      </c>
      <c r="K432" s="36">
        <v>18020.7</v>
      </c>
      <c r="L432" s="36">
        <f t="shared" si="79"/>
        <v>89.356922909094521</v>
      </c>
    </row>
    <row r="433" spans="1:12" ht="64.5" customHeight="1">
      <c r="A433" s="26">
        <v>358</v>
      </c>
      <c r="B433" s="38" t="s">
        <v>298</v>
      </c>
      <c r="C433" s="26">
        <v>901</v>
      </c>
      <c r="D433" s="15">
        <v>1003</v>
      </c>
      <c r="E433" s="83" t="s">
        <v>300</v>
      </c>
      <c r="F433" s="12"/>
      <c r="G433" s="34">
        <v>8.4</v>
      </c>
      <c r="H433" s="34"/>
      <c r="I433" s="66">
        <f>SUM(I434)</f>
        <v>9.9</v>
      </c>
      <c r="J433" s="66">
        <f>SUM(J434)</f>
        <v>9.9</v>
      </c>
      <c r="K433" s="35">
        <f>SUM(K434)</f>
        <v>6.2</v>
      </c>
      <c r="L433" s="35">
        <f t="shared" si="79"/>
        <v>62.62626262626263</v>
      </c>
    </row>
    <row r="434" spans="1:12" ht="27.75" customHeight="1">
      <c r="A434" s="26">
        <v>359</v>
      </c>
      <c r="B434" s="13" t="s">
        <v>299</v>
      </c>
      <c r="C434" s="27">
        <v>901</v>
      </c>
      <c r="D434" s="16">
        <v>1003</v>
      </c>
      <c r="E434" s="84" t="s">
        <v>300</v>
      </c>
      <c r="F434" s="17" t="s">
        <v>37</v>
      </c>
      <c r="G434" s="34">
        <v>8.4</v>
      </c>
      <c r="H434" s="34"/>
      <c r="I434" s="72">
        <v>9.9</v>
      </c>
      <c r="J434" s="72">
        <v>9.9</v>
      </c>
      <c r="K434" s="36">
        <v>6.2</v>
      </c>
      <c r="L434" s="36">
        <f t="shared" si="79"/>
        <v>62.62626262626263</v>
      </c>
    </row>
    <row r="435" spans="1:12" ht="40.5" customHeight="1">
      <c r="A435" s="26">
        <v>360</v>
      </c>
      <c r="B435" s="14" t="s">
        <v>334</v>
      </c>
      <c r="C435" s="26">
        <v>901</v>
      </c>
      <c r="D435" s="15">
        <v>1003</v>
      </c>
      <c r="E435" s="12" t="s">
        <v>148</v>
      </c>
      <c r="F435" s="17"/>
      <c r="G435" s="34">
        <v>24.3</v>
      </c>
      <c r="H435" s="34"/>
      <c r="I435" s="66">
        <f>SUM(I436+I438)</f>
        <v>25</v>
      </c>
      <c r="J435" s="66">
        <f>SUM(J436+J438)</f>
        <v>9</v>
      </c>
      <c r="K435" s="66">
        <f>SUM(K436+K438)</f>
        <v>5.9</v>
      </c>
      <c r="L435" s="72">
        <f t="shared" si="79"/>
        <v>65.555555555555557</v>
      </c>
    </row>
    <row r="436" spans="1:12" ht="45" customHeight="1">
      <c r="A436" s="26">
        <v>361</v>
      </c>
      <c r="B436" s="45" t="s">
        <v>236</v>
      </c>
      <c r="C436" s="26">
        <v>901</v>
      </c>
      <c r="D436" s="15">
        <v>1003</v>
      </c>
      <c r="E436" s="11" t="s">
        <v>253</v>
      </c>
      <c r="F436" s="17"/>
      <c r="G436" s="34">
        <v>8.9</v>
      </c>
      <c r="H436" s="34"/>
      <c r="I436" s="66">
        <f>SUM(I437)</f>
        <v>9</v>
      </c>
      <c r="J436" s="66">
        <f>SUM(J437)</f>
        <v>9</v>
      </c>
      <c r="K436" s="35">
        <f>SUM(K437)</f>
        <v>5.9</v>
      </c>
      <c r="L436" s="36">
        <f>K436/J436*100</f>
        <v>65.555555555555557</v>
      </c>
    </row>
    <row r="437" spans="1:12" ht="18" customHeight="1">
      <c r="A437" s="26">
        <v>362</v>
      </c>
      <c r="B437" s="13" t="s">
        <v>36</v>
      </c>
      <c r="C437" s="27">
        <v>901</v>
      </c>
      <c r="D437" s="16">
        <v>1003</v>
      </c>
      <c r="E437" s="48" t="s">
        <v>253</v>
      </c>
      <c r="F437" s="48" t="s">
        <v>35</v>
      </c>
      <c r="G437" s="34">
        <v>8.9</v>
      </c>
      <c r="H437" s="34"/>
      <c r="I437" s="72">
        <v>9</v>
      </c>
      <c r="J437" s="72">
        <v>9</v>
      </c>
      <c r="K437" s="36">
        <v>5.9</v>
      </c>
      <c r="L437" s="36">
        <f>K437/J437*100</f>
        <v>65.555555555555557</v>
      </c>
    </row>
    <row r="438" spans="1:12" ht="27.75" customHeight="1">
      <c r="A438" s="26">
        <v>363</v>
      </c>
      <c r="B438" s="14" t="s">
        <v>335</v>
      </c>
      <c r="C438" s="27">
        <v>901</v>
      </c>
      <c r="D438" s="16">
        <v>1003</v>
      </c>
      <c r="E438" s="48" t="s">
        <v>336</v>
      </c>
      <c r="F438" s="48"/>
      <c r="G438" s="34">
        <v>15.4</v>
      </c>
      <c r="H438" s="34"/>
      <c r="I438" s="66">
        <f>SUM(I439)</f>
        <v>16</v>
      </c>
      <c r="J438" s="66">
        <f>SUM(J439)</f>
        <v>0</v>
      </c>
      <c r="K438" s="36">
        <v>0</v>
      </c>
      <c r="L438" s="36">
        <v>0</v>
      </c>
    </row>
    <row r="439" spans="1:12" ht="30" customHeight="1">
      <c r="A439" s="26">
        <v>364</v>
      </c>
      <c r="B439" s="13" t="s">
        <v>161</v>
      </c>
      <c r="C439" s="27">
        <v>901</v>
      </c>
      <c r="D439" s="16">
        <v>1003</v>
      </c>
      <c r="E439" s="48" t="s">
        <v>336</v>
      </c>
      <c r="F439" s="48" t="s">
        <v>54</v>
      </c>
      <c r="G439" s="34">
        <v>15.4</v>
      </c>
      <c r="H439" s="34"/>
      <c r="I439" s="72">
        <v>16</v>
      </c>
      <c r="J439" s="72">
        <v>0</v>
      </c>
      <c r="K439" s="36">
        <f t="shared" ref="K439:L439" si="80">SUM(K440)</f>
        <v>0</v>
      </c>
      <c r="L439" s="36">
        <f t="shared" si="80"/>
        <v>0</v>
      </c>
    </row>
    <row r="440" spans="1:12" ht="39.75" customHeight="1">
      <c r="A440" s="26">
        <v>365</v>
      </c>
      <c r="B440" s="14" t="s">
        <v>270</v>
      </c>
      <c r="C440" s="26">
        <v>901</v>
      </c>
      <c r="D440" s="15">
        <v>1003</v>
      </c>
      <c r="E440" s="11" t="s">
        <v>149</v>
      </c>
      <c r="F440" s="17"/>
      <c r="G440" s="34">
        <v>317.60000000000002</v>
      </c>
      <c r="H440" s="34"/>
      <c r="I440" s="66">
        <v>0</v>
      </c>
      <c r="J440" s="66">
        <v>0</v>
      </c>
      <c r="K440" s="35">
        <v>0</v>
      </c>
      <c r="L440" s="35">
        <v>0</v>
      </c>
    </row>
    <row r="441" spans="1:12" ht="32.25" customHeight="1">
      <c r="A441" s="26">
        <v>366</v>
      </c>
      <c r="B441" s="45" t="s">
        <v>435</v>
      </c>
      <c r="C441" s="26">
        <v>901</v>
      </c>
      <c r="D441" s="15">
        <v>1003</v>
      </c>
      <c r="E441" s="11" t="s">
        <v>201</v>
      </c>
      <c r="F441" s="12"/>
      <c r="G441" s="37">
        <v>5</v>
      </c>
      <c r="H441" s="37"/>
      <c r="I441" s="66">
        <v>5</v>
      </c>
      <c r="J441" s="66">
        <f>SUM(J442)</f>
        <v>5</v>
      </c>
      <c r="K441" s="35">
        <f>SUM(K442)</f>
        <v>0</v>
      </c>
      <c r="L441" s="36">
        <f t="shared" ref="L441:L446" si="81">K441/J441*100</f>
        <v>0</v>
      </c>
    </row>
    <row r="442" spans="1:12" ht="39" customHeight="1">
      <c r="A442" s="26">
        <v>367</v>
      </c>
      <c r="B442" s="14" t="s">
        <v>237</v>
      </c>
      <c r="C442" s="26">
        <v>901</v>
      </c>
      <c r="D442" s="15">
        <v>1003</v>
      </c>
      <c r="E442" s="11" t="s">
        <v>238</v>
      </c>
      <c r="F442" s="12"/>
      <c r="G442" s="37">
        <v>5</v>
      </c>
      <c r="H442" s="37"/>
      <c r="I442" s="66">
        <v>5</v>
      </c>
      <c r="J442" s="66">
        <f>SUM(J443)</f>
        <v>5</v>
      </c>
      <c r="K442" s="66">
        <f>SUM(K443)</f>
        <v>0</v>
      </c>
      <c r="L442" s="36">
        <f t="shared" si="81"/>
        <v>0</v>
      </c>
    </row>
    <row r="443" spans="1:12" ht="27.75" customHeight="1">
      <c r="A443" s="26">
        <v>368</v>
      </c>
      <c r="B443" s="13" t="s">
        <v>161</v>
      </c>
      <c r="C443" s="27">
        <v>901</v>
      </c>
      <c r="D443" s="16">
        <v>1003</v>
      </c>
      <c r="E443" s="48" t="s">
        <v>238</v>
      </c>
      <c r="F443" s="17" t="s">
        <v>54</v>
      </c>
      <c r="G443" s="34">
        <v>5</v>
      </c>
      <c r="H443" s="34"/>
      <c r="I443" s="72">
        <v>5</v>
      </c>
      <c r="J443" s="72">
        <v>5</v>
      </c>
      <c r="K443" s="36">
        <v>0</v>
      </c>
      <c r="L443" s="36">
        <f t="shared" si="81"/>
        <v>0</v>
      </c>
    </row>
    <row r="444" spans="1:12">
      <c r="A444" s="26">
        <v>369</v>
      </c>
      <c r="B444" s="14" t="s">
        <v>51</v>
      </c>
      <c r="C444" s="26">
        <v>901</v>
      </c>
      <c r="D444" s="15">
        <v>1003</v>
      </c>
      <c r="E444" s="11" t="s">
        <v>99</v>
      </c>
      <c r="F444" s="12"/>
      <c r="G444" s="37">
        <v>5</v>
      </c>
      <c r="H444" s="37"/>
      <c r="I444" s="66">
        <v>5</v>
      </c>
      <c r="J444" s="66">
        <f>SUM(J445+J447)</f>
        <v>5</v>
      </c>
      <c r="K444" s="66">
        <f>SUM(K445+K447)</f>
        <v>940.5</v>
      </c>
      <c r="L444" s="72"/>
    </row>
    <row r="445" spans="1:12" ht="65.25" customHeight="1">
      <c r="A445" s="26">
        <v>370</v>
      </c>
      <c r="B445" s="38" t="s">
        <v>93</v>
      </c>
      <c r="C445" s="26">
        <v>901</v>
      </c>
      <c r="D445" s="15">
        <v>1003</v>
      </c>
      <c r="E445" s="11" t="s">
        <v>239</v>
      </c>
      <c r="F445" s="48"/>
      <c r="G445" s="34">
        <v>5</v>
      </c>
      <c r="H445" s="34"/>
      <c r="I445" s="66">
        <v>5</v>
      </c>
      <c r="J445" s="66">
        <f>J446</f>
        <v>5</v>
      </c>
      <c r="K445" s="66">
        <f>K446</f>
        <v>0.5</v>
      </c>
      <c r="L445" s="35">
        <f t="shared" si="81"/>
        <v>10</v>
      </c>
    </row>
    <row r="446" spans="1:12" ht="41.25" customHeight="1">
      <c r="A446" s="26">
        <v>371</v>
      </c>
      <c r="B446" s="13" t="s">
        <v>163</v>
      </c>
      <c r="C446" s="27">
        <v>901</v>
      </c>
      <c r="D446" s="16">
        <v>1003</v>
      </c>
      <c r="E446" s="48" t="s">
        <v>239</v>
      </c>
      <c r="F446" s="48" t="s">
        <v>42</v>
      </c>
      <c r="G446" s="34">
        <v>5</v>
      </c>
      <c r="H446" s="34"/>
      <c r="I446" s="72">
        <v>5</v>
      </c>
      <c r="J446" s="72">
        <v>5</v>
      </c>
      <c r="K446" s="36">
        <v>0.5</v>
      </c>
      <c r="L446" s="36">
        <f t="shared" si="81"/>
        <v>10</v>
      </c>
    </row>
    <row r="447" spans="1:12" ht="18" customHeight="1">
      <c r="A447" s="26">
        <v>372</v>
      </c>
      <c r="B447" s="121" t="s">
        <v>6</v>
      </c>
      <c r="C447" s="27">
        <v>901</v>
      </c>
      <c r="D447" s="16">
        <v>1003</v>
      </c>
      <c r="E447" s="48" t="s">
        <v>101</v>
      </c>
      <c r="F447" s="48"/>
      <c r="G447" s="34"/>
      <c r="H447" s="34"/>
      <c r="I447" s="72">
        <v>0</v>
      </c>
      <c r="J447" s="72">
        <v>0</v>
      </c>
      <c r="K447" s="66">
        <f>K448</f>
        <v>940</v>
      </c>
      <c r="L447" s="36">
        <v>0</v>
      </c>
    </row>
    <row r="448" spans="1:12" ht="27" customHeight="1">
      <c r="A448" s="26">
        <v>373</v>
      </c>
      <c r="B448" s="122" t="s">
        <v>357</v>
      </c>
      <c r="C448" s="27">
        <v>901</v>
      </c>
      <c r="D448" s="16">
        <v>1003</v>
      </c>
      <c r="E448" s="48" t="s">
        <v>101</v>
      </c>
      <c r="F448" s="48" t="s">
        <v>37</v>
      </c>
      <c r="G448" s="34"/>
      <c r="H448" s="34"/>
      <c r="I448" s="72">
        <v>0</v>
      </c>
      <c r="J448" s="72">
        <v>0</v>
      </c>
      <c r="K448" s="72">
        <v>940</v>
      </c>
      <c r="L448" s="36">
        <v>0</v>
      </c>
    </row>
    <row r="449" spans="1:14">
      <c r="A449" s="26">
        <v>374</v>
      </c>
      <c r="B449" s="14" t="s">
        <v>301</v>
      </c>
      <c r="C449" s="26">
        <v>901</v>
      </c>
      <c r="D449" s="15">
        <v>1004</v>
      </c>
      <c r="E449" s="11"/>
      <c r="F449" s="11"/>
      <c r="G449" s="92">
        <v>1384.6</v>
      </c>
      <c r="H449" s="37"/>
      <c r="I449" s="66">
        <f>SUM((I450+I453))</f>
        <v>560</v>
      </c>
      <c r="J449" s="66">
        <f>SUM((J450+J453))</f>
        <v>1424.4</v>
      </c>
      <c r="K449" s="66">
        <f>SUM((K450+K453))</f>
        <v>1195.8</v>
      </c>
      <c r="L449" s="66">
        <f>K449/J449*100</f>
        <v>83.951137320977239</v>
      </c>
    </row>
    <row r="450" spans="1:14" ht="39.75" customHeight="1">
      <c r="A450" s="26">
        <v>375</v>
      </c>
      <c r="B450" s="14" t="s">
        <v>273</v>
      </c>
      <c r="C450" s="26">
        <v>901</v>
      </c>
      <c r="D450" s="15">
        <v>1004</v>
      </c>
      <c r="E450" s="11" t="s">
        <v>135</v>
      </c>
      <c r="F450" s="11"/>
      <c r="G450" s="37">
        <v>128</v>
      </c>
      <c r="H450" s="37"/>
      <c r="I450" s="66">
        <f>SUM(I451)</f>
        <v>0</v>
      </c>
      <c r="J450" s="66">
        <f>SUM(J451)</f>
        <v>46</v>
      </c>
      <c r="K450" s="66">
        <f>SUM(K451)</f>
        <v>35</v>
      </c>
      <c r="L450" s="35">
        <f>K450/J450*100</f>
        <v>76.08695652173914</v>
      </c>
    </row>
    <row r="451" spans="1:14" ht="37.5" customHeight="1">
      <c r="A451" s="26">
        <v>376</v>
      </c>
      <c r="B451" s="103" t="s">
        <v>302</v>
      </c>
      <c r="C451" s="26">
        <v>901</v>
      </c>
      <c r="D451" s="15">
        <v>1004</v>
      </c>
      <c r="E451" s="11" t="s">
        <v>297</v>
      </c>
      <c r="F451" s="11"/>
      <c r="G451" s="37">
        <v>128</v>
      </c>
      <c r="H451" s="37"/>
      <c r="I451" s="66">
        <f>SUM(I452)</f>
        <v>0</v>
      </c>
      <c r="J451" s="66">
        <f>SUM(J452)</f>
        <v>46</v>
      </c>
      <c r="K451" s="35">
        <f t="shared" ref="K451:K453" si="82">SUM(K452)</f>
        <v>35</v>
      </c>
      <c r="L451" s="66">
        <f>K451/J451*100</f>
        <v>76.08695652173914</v>
      </c>
    </row>
    <row r="452" spans="1:14" ht="21.75" customHeight="1">
      <c r="A452" s="26">
        <v>377</v>
      </c>
      <c r="B452" s="13" t="s">
        <v>249</v>
      </c>
      <c r="C452" s="27">
        <v>901</v>
      </c>
      <c r="D452" s="16">
        <v>1004</v>
      </c>
      <c r="E452" s="48" t="s">
        <v>297</v>
      </c>
      <c r="F452" s="48" t="s">
        <v>250</v>
      </c>
      <c r="G452" s="34">
        <v>128</v>
      </c>
      <c r="H452" s="34"/>
      <c r="I452" s="72">
        <v>0</v>
      </c>
      <c r="J452" s="72">
        <v>46</v>
      </c>
      <c r="K452" s="36">
        <v>35</v>
      </c>
      <c r="L452" s="72">
        <f t="shared" ref="L452:L465" si="83">K452/J452*100</f>
        <v>76.08695652173914</v>
      </c>
    </row>
    <row r="453" spans="1:14" ht="33" customHeight="1">
      <c r="A453" s="26">
        <v>378</v>
      </c>
      <c r="B453" s="14" t="s">
        <v>367</v>
      </c>
      <c r="C453" s="26">
        <v>901</v>
      </c>
      <c r="D453" s="15">
        <v>1004</v>
      </c>
      <c r="E453" s="11" t="s">
        <v>197</v>
      </c>
      <c r="F453" s="12"/>
      <c r="G453" s="92">
        <v>1256.5999999999999</v>
      </c>
      <c r="H453" s="37"/>
      <c r="I453" s="66">
        <f t="shared" ref="I453:K455" si="84">SUM(I454)</f>
        <v>560</v>
      </c>
      <c r="J453" s="66">
        <f t="shared" si="84"/>
        <v>1378.4</v>
      </c>
      <c r="K453" s="35">
        <f t="shared" si="82"/>
        <v>1160.8</v>
      </c>
      <c r="L453" s="35">
        <f t="shared" si="83"/>
        <v>84.213580963435859</v>
      </c>
    </row>
    <row r="454" spans="1:14" ht="53.25" customHeight="1">
      <c r="A454" s="26">
        <v>379</v>
      </c>
      <c r="B454" s="14" t="s">
        <v>196</v>
      </c>
      <c r="C454" s="26">
        <v>901</v>
      </c>
      <c r="D454" s="15">
        <v>1004</v>
      </c>
      <c r="E454" s="11" t="s">
        <v>252</v>
      </c>
      <c r="F454" s="12"/>
      <c r="G454" s="92">
        <v>1256.5999999999999</v>
      </c>
      <c r="H454" s="37"/>
      <c r="I454" s="66">
        <f t="shared" si="84"/>
        <v>560</v>
      </c>
      <c r="J454" s="66">
        <f t="shared" si="84"/>
        <v>1378.4</v>
      </c>
      <c r="K454" s="66">
        <f t="shared" si="84"/>
        <v>1160.8</v>
      </c>
      <c r="L454" s="35">
        <f t="shared" si="83"/>
        <v>84.213580963435859</v>
      </c>
    </row>
    <row r="455" spans="1:14" ht="33" customHeight="1">
      <c r="A455" s="26">
        <v>380</v>
      </c>
      <c r="B455" s="79" t="s">
        <v>368</v>
      </c>
      <c r="C455" s="26">
        <v>901</v>
      </c>
      <c r="D455" s="15">
        <v>1004</v>
      </c>
      <c r="E455" s="77" t="s">
        <v>303</v>
      </c>
      <c r="F455" s="12"/>
      <c r="G455" s="92"/>
      <c r="H455" s="37"/>
      <c r="I455" s="66">
        <f t="shared" si="84"/>
        <v>560</v>
      </c>
      <c r="J455" s="66">
        <f t="shared" si="84"/>
        <v>1378.4</v>
      </c>
      <c r="K455" s="66">
        <f t="shared" si="84"/>
        <v>1160.8</v>
      </c>
      <c r="L455" s="35">
        <f t="shared" si="83"/>
        <v>84.213580963435859</v>
      </c>
    </row>
    <row r="456" spans="1:14" ht="26.25" customHeight="1">
      <c r="A456" s="26" t="s">
        <v>542</v>
      </c>
      <c r="B456" s="13" t="s">
        <v>38</v>
      </c>
      <c r="C456" s="27">
        <v>901</v>
      </c>
      <c r="D456" s="16">
        <v>1004</v>
      </c>
      <c r="E456" s="77" t="s">
        <v>303</v>
      </c>
      <c r="F456" s="17" t="s">
        <v>37</v>
      </c>
      <c r="G456" s="92"/>
      <c r="H456" s="37"/>
      <c r="I456" s="72">
        <v>560</v>
      </c>
      <c r="J456" s="72">
        <v>1378.4</v>
      </c>
      <c r="K456" s="72">
        <v>1160.8</v>
      </c>
      <c r="L456" s="35">
        <f t="shared" si="83"/>
        <v>84.213580963435859</v>
      </c>
    </row>
    <row r="457" spans="1:14" ht="22.5" customHeight="1">
      <c r="A457" s="26">
        <v>382</v>
      </c>
      <c r="B457" s="14" t="s">
        <v>31</v>
      </c>
      <c r="C457" s="26">
        <v>901</v>
      </c>
      <c r="D457" s="15">
        <v>1006</v>
      </c>
      <c r="E457" s="11"/>
      <c r="F457" s="48"/>
      <c r="G457" s="91">
        <v>2179.3000000000002</v>
      </c>
      <c r="H457" s="34"/>
      <c r="I457" s="66">
        <f>SUM(I458)</f>
        <v>2023.4</v>
      </c>
      <c r="J457" s="66">
        <f>SUM(J458)</f>
        <v>2023.4</v>
      </c>
      <c r="K457" s="66">
        <f>SUM(K458)</f>
        <v>1146.3</v>
      </c>
      <c r="L457" s="35">
        <f t="shared" si="83"/>
        <v>56.652169615498657</v>
      </c>
    </row>
    <row r="458" spans="1:14" ht="26.25" customHeight="1">
      <c r="A458" s="26">
        <v>383</v>
      </c>
      <c r="B458" s="61" t="s">
        <v>434</v>
      </c>
      <c r="C458" s="26">
        <v>901</v>
      </c>
      <c r="D458" s="15">
        <v>1006</v>
      </c>
      <c r="E458" s="12" t="s">
        <v>146</v>
      </c>
      <c r="F458" s="17"/>
      <c r="G458" s="91">
        <v>2179.3000000000002</v>
      </c>
      <c r="H458" s="34"/>
      <c r="I458" s="66">
        <f>I459+I461</f>
        <v>2023.4</v>
      </c>
      <c r="J458" s="66">
        <f>J459+J461</f>
        <v>2023.4</v>
      </c>
      <c r="K458" s="66">
        <f>K459+K461</f>
        <v>1146.3</v>
      </c>
      <c r="L458" s="35">
        <f t="shared" si="83"/>
        <v>56.652169615498657</v>
      </c>
      <c r="N458" s="88" t="s">
        <v>308</v>
      </c>
    </row>
    <row r="459" spans="1:14" ht="109.5" customHeight="1">
      <c r="A459" s="26">
        <v>384</v>
      </c>
      <c r="B459" s="38" t="s">
        <v>82</v>
      </c>
      <c r="C459" s="26">
        <v>901</v>
      </c>
      <c r="D459" s="15">
        <v>1006</v>
      </c>
      <c r="E459" s="12" t="s">
        <v>246</v>
      </c>
      <c r="F459" s="17"/>
      <c r="G459" s="34">
        <v>334.6</v>
      </c>
      <c r="H459" s="34"/>
      <c r="I459" s="66">
        <f>I460</f>
        <v>164</v>
      </c>
      <c r="J459" s="66">
        <f>J460</f>
        <v>164</v>
      </c>
      <c r="K459" s="66">
        <f>K460</f>
        <v>67.3</v>
      </c>
      <c r="L459" s="35">
        <f t="shared" si="83"/>
        <v>41.036585365853654</v>
      </c>
    </row>
    <row r="460" spans="1:14" ht="18" customHeight="1">
      <c r="A460" s="26">
        <v>385</v>
      </c>
      <c r="B460" s="13" t="s">
        <v>162</v>
      </c>
      <c r="C460" s="27">
        <v>901</v>
      </c>
      <c r="D460" s="16">
        <v>1006</v>
      </c>
      <c r="E460" s="17" t="s">
        <v>246</v>
      </c>
      <c r="F460" s="17" t="s">
        <v>39</v>
      </c>
      <c r="G460" s="34">
        <v>304.60000000000002</v>
      </c>
      <c r="H460" s="34"/>
      <c r="I460" s="72">
        <v>164</v>
      </c>
      <c r="J460" s="72">
        <v>164</v>
      </c>
      <c r="K460" s="36">
        <v>67.3</v>
      </c>
      <c r="L460" s="36">
        <f t="shared" si="83"/>
        <v>41.036585365853654</v>
      </c>
    </row>
    <row r="461" spans="1:14" ht="120" customHeight="1">
      <c r="A461" s="26">
        <v>386</v>
      </c>
      <c r="B461" s="38" t="s">
        <v>83</v>
      </c>
      <c r="C461" s="26">
        <v>901</v>
      </c>
      <c r="D461" s="15">
        <v>1006</v>
      </c>
      <c r="E461" s="12" t="s">
        <v>247</v>
      </c>
      <c r="F461" s="17"/>
      <c r="G461" s="91">
        <v>1844.7</v>
      </c>
      <c r="H461" s="34"/>
      <c r="I461" s="66">
        <f>I462+I463</f>
        <v>1859.4</v>
      </c>
      <c r="J461" s="66">
        <f>J462+J463</f>
        <v>1859.4</v>
      </c>
      <c r="K461" s="66">
        <f>K462+K463</f>
        <v>1079</v>
      </c>
      <c r="L461" s="35">
        <f t="shared" si="83"/>
        <v>58.029471872647086</v>
      </c>
    </row>
    <row r="462" spans="1:14" ht="16.5" customHeight="1">
      <c r="A462" s="26">
        <v>387</v>
      </c>
      <c r="B462" s="13" t="s">
        <v>162</v>
      </c>
      <c r="C462" s="27">
        <v>901</v>
      </c>
      <c r="D462" s="16">
        <v>1006</v>
      </c>
      <c r="E462" s="17" t="s">
        <v>247</v>
      </c>
      <c r="F462" s="17" t="s">
        <v>39</v>
      </c>
      <c r="G462" s="91">
        <v>1140.3</v>
      </c>
      <c r="H462" s="34"/>
      <c r="I462" s="72">
        <v>1022.2</v>
      </c>
      <c r="J462" s="72">
        <v>1022.2</v>
      </c>
      <c r="K462" s="36">
        <v>543.6</v>
      </c>
      <c r="L462" s="36">
        <f t="shared" si="83"/>
        <v>53.179416943846604</v>
      </c>
    </row>
    <row r="463" spans="1:14" ht="27" customHeight="1">
      <c r="A463" s="26">
        <v>388</v>
      </c>
      <c r="B463" s="13" t="s">
        <v>161</v>
      </c>
      <c r="C463" s="27">
        <v>901</v>
      </c>
      <c r="D463" s="16">
        <v>1006</v>
      </c>
      <c r="E463" s="17" t="s">
        <v>247</v>
      </c>
      <c r="F463" s="17" t="s">
        <v>54</v>
      </c>
      <c r="G463" s="34">
        <v>704.4</v>
      </c>
      <c r="H463" s="34"/>
      <c r="I463" s="72">
        <v>837.2</v>
      </c>
      <c r="J463" s="72">
        <v>837.2</v>
      </c>
      <c r="K463" s="72">
        <v>535.4</v>
      </c>
      <c r="L463" s="36">
        <f t="shared" si="83"/>
        <v>63.95126612517916</v>
      </c>
    </row>
    <row r="464" spans="1:14" ht="21" customHeight="1">
      <c r="A464" s="26">
        <v>389</v>
      </c>
      <c r="B464" s="14" t="s">
        <v>28</v>
      </c>
      <c r="C464" s="26">
        <v>901</v>
      </c>
      <c r="D464" s="15">
        <v>1100</v>
      </c>
      <c r="E464" s="11"/>
      <c r="F464" s="48"/>
      <c r="G464" s="91">
        <v>10182</v>
      </c>
      <c r="H464" s="34"/>
      <c r="I464" s="66">
        <f t="shared" ref="I464:K465" si="85">SUM(I465)</f>
        <v>10693.099999999999</v>
      </c>
      <c r="J464" s="66">
        <f t="shared" si="85"/>
        <v>10788.099999999999</v>
      </c>
      <c r="K464" s="66">
        <f t="shared" si="85"/>
        <v>7556.2</v>
      </c>
      <c r="L464" s="35">
        <f t="shared" si="83"/>
        <v>70.04199071198822</v>
      </c>
    </row>
    <row r="465" spans="1:14" ht="20.25" customHeight="1">
      <c r="A465" s="26">
        <v>390</v>
      </c>
      <c r="B465" s="14" t="s">
        <v>157</v>
      </c>
      <c r="C465" s="26">
        <v>901</v>
      </c>
      <c r="D465" s="15">
        <v>1102</v>
      </c>
      <c r="E465" s="11"/>
      <c r="F465" s="48"/>
      <c r="G465" s="91">
        <v>10182</v>
      </c>
      <c r="H465" s="34"/>
      <c r="I465" s="66">
        <f t="shared" si="85"/>
        <v>10693.099999999999</v>
      </c>
      <c r="J465" s="66">
        <f t="shared" si="85"/>
        <v>10788.099999999999</v>
      </c>
      <c r="K465" s="35">
        <f t="shared" si="85"/>
        <v>7556.2</v>
      </c>
      <c r="L465" s="35">
        <f t="shared" si="83"/>
        <v>70.04199071198822</v>
      </c>
    </row>
    <row r="466" spans="1:14" ht="40.5" customHeight="1">
      <c r="A466" s="26">
        <v>391</v>
      </c>
      <c r="B466" s="61" t="s">
        <v>428</v>
      </c>
      <c r="C466" s="26">
        <v>901</v>
      </c>
      <c r="D466" s="15">
        <v>1102</v>
      </c>
      <c r="E466" s="12" t="s">
        <v>114</v>
      </c>
      <c r="F466" s="17"/>
      <c r="G466" s="91">
        <v>10182</v>
      </c>
      <c r="H466" s="34"/>
      <c r="I466" s="66">
        <f>SUM(I467+I469+I473+I475)</f>
        <v>10693.099999999999</v>
      </c>
      <c r="J466" s="66">
        <f>SUM(J467+J469+J471+J473+J475)</f>
        <v>10788.099999999999</v>
      </c>
      <c r="K466" s="66">
        <f>SUM(K467+K469+K473+K475)</f>
        <v>7556.2</v>
      </c>
      <c r="L466" s="36">
        <f t="shared" ref="L466:L479" si="86">K466/J466*100</f>
        <v>70.04199071198822</v>
      </c>
      <c r="N466" s="88" t="s">
        <v>308</v>
      </c>
    </row>
    <row r="467" spans="1:14" ht="30" customHeight="1">
      <c r="A467" s="26">
        <v>392</v>
      </c>
      <c r="B467" s="14" t="s">
        <v>90</v>
      </c>
      <c r="C467" s="26">
        <v>901</v>
      </c>
      <c r="D467" s="15">
        <v>1102</v>
      </c>
      <c r="E467" s="12" t="s">
        <v>155</v>
      </c>
      <c r="F467" s="17"/>
      <c r="G467" s="34">
        <v>155.69999999999999</v>
      </c>
      <c r="H467" s="34"/>
      <c r="I467" s="66">
        <f>SUM(I468:I468)</f>
        <v>153.30000000000001</v>
      </c>
      <c r="J467" s="66">
        <f>SUM(J468:J468)</f>
        <v>153.30000000000001</v>
      </c>
      <c r="K467" s="35">
        <f>SUM(K468:K468)</f>
        <v>153.30000000000001</v>
      </c>
      <c r="L467" s="35">
        <f t="shared" si="86"/>
        <v>100</v>
      </c>
    </row>
    <row r="468" spans="1:14" ht="16.5" customHeight="1">
      <c r="A468" s="26">
        <v>393</v>
      </c>
      <c r="B468" s="13" t="s">
        <v>337</v>
      </c>
      <c r="C468" s="27">
        <v>901</v>
      </c>
      <c r="D468" s="16">
        <v>1102</v>
      </c>
      <c r="E468" s="17" t="s">
        <v>155</v>
      </c>
      <c r="F468" s="17" t="s">
        <v>250</v>
      </c>
      <c r="G468" s="34">
        <v>155.69999999999999</v>
      </c>
      <c r="H468" s="34"/>
      <c r="I468" s="72">
        <v>153.30000000000001</v>
      </c>
      <c r="J468" s="72">
        <v>153.30000000000001</v>
      </c>
      <c r="K468" s="36">
        <v>153.30000000000001</v>
      </c>
      <c r="L468" s="36">
        <f t="shared" si="86"/>
        <v>100</v>
      </c>
    </row>
    <row r="469" spans="1:14" ht="27.75" customHeight="1">
      <c r="A469" s="26">
        <v>394</v>
      </c>
      <c r="B469" s="14" t="s">
        <v>84</v>
      </c>
      <c r="C469" s="26">
        <v>901</v>
      </c>
      <c r="D469" s="15">
        <v>1102</v>
      </c>
      <c r="E469" s="12" t="s">
        <v>156</v>
      </c>
      <c r="F469" s="17"/>
      <c r="G469" s="91">
        <v>9849.2999999999993</v>
      </c>
      <c r="H469" s="34"/>
      <c r="I469" s="66">
        <f>SUM(I470:I470)</f>
        <v>10364.9</v>
      </c>
      <c r="J469" s="66">
        <f>SUM(J470:J470)</f>
        <v>10379.9</v>
      </c>
      <c r="K469" s="66">
        <f>SUM(K470:K470)</f>
        <v>7228</v>
      </c>
      <c r="L469" s="35">
        <f t="shared" si="86"/>
        <v>69.634582221408692</v>
      </c>
      <c r="N469" s="88" t="s">
        <v>308</v>
      </c>
    </row>
    <row r="470" spans="1:14" ht="17.25" customHeight="1">
      <c r="A470" s="26" t="s">
        <v>544</v>
      </c>
      <c r="B470" s="13" t="s">
        <v>369</v>
      </c>
      <c r="C470" s="27">
        <v>901</v>
      </c>
      <c r="D470" s="16">
        <v>1102</v>
      </c>
      <c r="E470" s="17" t="s">
        <v>156</v>
      </c>
      <c r="F470" s="17" t="s">
        <v>250</v>
      </c>
      <c r="G470" s="91">
        <v>9849.2999999999993</v>
      </c>
      <c r="H470" s="34"/>
      <c r="I470" s="72">
        <v>10364.9</v>
      </c>
      <c r="J470" s="72">
        <v>10379.9</v>
      </c>
      <c r="K470" s="72">
        <v>7228</v>
      </c>
      <c r="L470" s="36">
        <f t="shared" si="86"/>
        <v>69.634582221408692</v>
      </c>
    </row>
    <row r="471" spans="1:14" ht="66" customHeight="1">
      <c r="A471" s="26">
        <v>395</v>
      </c>
      <c r="B471" s="38" t="s">
        <v>543</v>
      </c>
      <c r="C471" s="26">
        <v>901</v>
      </c>
      <c r="D471" s="15">
        <v>1102</v>
      </c>
      <c r="E471" s="12" t="s">
        <v>546</v>
      </c>
      <c r="F471" s="12"/>
      <c r="G471" s="92"/>
      <c r="H471" s="37"/>
      <c r="I471" s="66">
        <v>0</v>
      </c>
      <c r="J471" s="66">
        <f>SUM(J472:J472)</f>
        <v>80</v>
      </c>
      <c r="K471" s="134">
        <f>SUM(K472:K472)</f>
        <v>0</v>
      </c>
      <c r="L471" s="134">
        <f t="shared" si="86"/>
        <v>0</v>
      </c>
    </row>
    <row r="472" spans="1:14" ht="19.5" customHeight="1">
      <c r="A472" s="26" t="s">
        <v>545</v>
      </c>
      <c r="B472" s="13" t="s">
        <v>369</v>
      </c>
      <c r="C472" s="27">
        <v>901</v>
      </c>
      <c r="D472" s="16">
        <v>1102</v>
      </c>
      <c r="E472" s="17" t="s">
        <v>546</v>
      </c>
      <c r="F472" s="17" t="s">
        <v>250</v>
      </c>
      <c r="G472" s="91"/>
      <c r="H472" s="34"/>
      <c r="I472" s="72">
        <v>0</v>
      </c>
      <c r="J472" s="72">
        <v>80</v>
      </c>
      <c r="K472" s="124">
        <v>0</v>
      </c>
      <c r="L472" s="124">
        <f t="shared" si="86"/>
        <v>0</v>
      </c>
    </row>
    <row r="473" spans="1:14" ht="39.75" customHeight="1">
      <c r="A473" s="26">
        <v>396</v>
      </c>
      <c r="B473" s="14" t="s">
        <v>338</v>
      </c>
      <c r="C473" s="27">
        <v>901</v>
      </c>
      <c r="D473" s="16">
        <v>1102</v>
      </c>
      <c r="E473" s="17" t="s">
        <v>339</v>
      </c>
      <c r="F473" s="17"/>
      <c r="G473" s="34">
        <v>123.9</v>
      </c>
      <c r="H473" s="34"/>
      <c r="I473" s="66">
        <f>SUM(I474:I474)</f>
        <v>122.4</v>
      </c>
      <c r="J473" s="66">
        <f>SUM(J474:J474)</f>
        <v>122.4</v>
      </c>
      <c r="K473" s="35">
        <f>SUM(K474)</f>
        <v>122.4</v>
      </c>
      <c r="L473" s="35">
        <f t="shared" si="86"/>
        <v>100</v>
      </c>
    </row>
    <row r="474" spans="1:14" ht="22.5" customHeight="1">
      <c r="A474" s="26">
        <v>397</v>
      </c>
      <c r="B474" s="13" t="s">
        <v>369</v>
      </c>
      <c r="C474" s="27">
        <v>901</v>
      </c>
      <c r="D474" s="16">
        <v>1102</v>
      </c>
      <c r="E474" s="17" t="s">
        <v>339</v>
      </c>
      <c r="F474" s="17" t="s">
        <v>250</v>
      </c>
      <c r="G474" s="34">
        <v>123.9</v>
      </c>
      <c r="H474" s="34"/>
      <c r="I474" s="104">
        <v>122.4</v>
      </c>
      <c r="J474" s="104">
        <v>122.4</v>
      </c>
      <c r="K474" s="36">
        <v>122.4</v>
      </c>
      <c r="L474" s="36">
        <f t="shared" si="86"/>
        <v>100</v>
      </c>
    </row>
    <row r="475" spans="1:14" ht="51.75" customHeight="1">
      <c r="A475" s="26">
        <v>398</v>
      </c>
      <c r="B475" s="14" t="s">
        <v>340</v>
      </c>
      <c r="C475" s="26">
        <v>901</v>
      </c>
      <c r="D475" s="15">
        <v>1102</v>
      </c>
      <c r="E475" s="12" t="s">
        <v>341</v>
      </c>
      <c r="F475" s="17"/>
      <c r="G475" s="34">
        <v>53.1</v>
      </c>
      <c r="H475" s="34"/>
      <c r="I475" s="66">
        <f>SUM(I476:I476)</f>
        <v>52.5</v>
      </c>
      <c r="J475" s="66">
        <f>SUM(J476:J476)</f>
        <v>52.5</v>
      </c>
      <c r="K475" s="35">
        <f>SUM(K476)</f>
        <v>52.5</v>
      </c>
      <c r="L475" s="35">
        <f t="shared" si="86"/>
        <v>100</v>
      </c>
    </row>
    <row r="476" spans="1:14" ht="19.5" customHeight="1">
      <c r="A476" s="26">
        <v>399</v>
      </c>
      <c r="B476" s="13" t="s">
        <v>369</v>
      </c>
      <c r="C476" s="27">
        <v>901</v>
      </c>
      <c r="D476" s="16">
        <v>1102</v>
      </c>
      <c r="E476" s="17" t="s">
        <v>341</v>
      </c>
      <c r="F476" s="17" t="s">
        <v>250</v>
      </c>
      <c r="G476" s="34">
        <v>53.1</v>
      </c>
      <c r="H476" s="34"/>
      <c r="I476" s="104">
        <v>52.5</v>
      </c>
      <c r="J476" s="104">
        <v>52.5</v>
      </c>
      <c r="K476" s="36">
        <v>52.5</v>
      </c>
      <c r="L476" s="36">
        <f t="shared" si="86"/>
        <v>100</v>
      </c>
    </row>
    <row r="477" spans="1:14" ht="21.75" customHeight="1">
      <c r="A477" s="26">
        <v>400</v>
      </c>
      <c r="B477" s="14" t="s">
        <v>46</v>
      </c>
      <c r="C477" s="26"/>
      <c r="D477" s="15">
        <v>1200</v>
      </c>
      <c r="E477" s="12"/>
      <c r="F477" s="17"/>
      <c r="G477" s="34">
        <v>300</v>
      </c>
      <c r="H477" s="34"/>
      <c r="I477" s="66">
        <f t="shared" ref="I477" si="87">SUM(I478)</f>
        <v>299</v>
      </c>
      <c r="J477" s="66">
        <f>SUM(J478)</f>
        <v>299</v>
      </c>
      <c r="K477" s="66">
        <f>SUM(K478)</f>
        <v>188.60000000000002</v>
      </c>
      <c r="L477" s="66">
        <f t="shared" si="86"/>
        <v>63.076923076923087</v>
      </c>
    </row>
    <row r="478" spans="1:14" ht="26.25" customHeight="1">
      <c r="A478" s="26">
        <v>401</v>
      </c>
      <c r="B478" s="14" t="s">
        <v>47</v>
      </c>
      <c r="C478" s="26">
        <v>901</v>
      </c>
      <c r="D478" s="15">
        <v>1202</v>
      </c>
      <c r="E478" s="12"/>
      <c r="F478" s="17"/>
      <c r="G478" s="34">
        <v>300</v>
      </c>
      <c r="H478" s="34"/>
      <c r="I478" s="66">
        <v>299</v>
      </c>
      <c r="J478" s="66">
        <f>SUM(J479+J482)</f>
        <v>299</v>
      </c>
      <c r="K478" s="66">
        <f>SUM(K479+K482)</f>
        <v>188.60000000000002</v>
      </c>
      <c r="L478" s="66">
        <f t="shared" si="86"/>
        <v>63.076923076923087</v>
      </c>
    </row>
    <row r="479" spans="1:14" ht="42" customHeight="1">
      <c r="A479" s="26">
        <v>402</v>
      </c>
      <c r="B479" s="14" t="s">
        <v>254</v>
      </c>
      <c r="C479" s="26">
        <v>901</v>
      </c>
      <c r="D479" s="15">
        <v>1202</v>
      </c>
      <c r="E479" s="12" t="s">
        <v>107</v>
      </c>
      <c r="F479" s="17"/>
      <c r="G479" s="34">
        <v>300</v>
      </c>
      <c r="H479" s="34"/>
      <c r="I479" s="66">
        <f>SUM(I480)</f>
        <v>200</v>
      </c>
      <c r="J479" s="66">
        <f>SUM(J480)</f>
        <v>200</v>
      </c>
      <c r="K479" s="66">
        <f>SUM(K480)</f>
        <v>120.2</v>
      </c>
      <c r="L479" s="35">
        <f t="shared" si="86"/>
        <v>60.099999999999994</v>
      </c>
    </row>
    <row r="480" spans="1:14" ht="29.25" customHeight="1">
      <c r="A480" s="26">
        <v>403</v>
      </c>
      <c r="B480" s="14" t="s">
        <v>85</v>
      </c>
      <c r="C480" s="26">
        <v>901</v>
      </c>
      <c r="D480" s="15">
        <v>1202</v>
      </c>
      <c r="E480" s="12" t="s">
        <v>150</v>
      </c>
      <c r="F480" s="17"/>
      <c r="G480" s="34">
        <v>87</v>
      </c>
      <c r="H480" s="34"/>
      <c r="I480" s="66">
        <f>I481</f>
        <v>200</v>
      </c>
      <c r="J480" s="66">
        <f>J481</f>
        <v>200</v>
      </c>
      <c r="K480" s="66">
        <f>K481</f>
        <v>120.2</v>
      </c>
      <c r="L480" s="35">
        <f t="shared" ref="L480:L485" si="88">K480/J480*100</f>
        <v>60.099999999999994</v>
      </c>
    </row>
    <row r="481" spans="1:13" ht="39.75" customHeight="1">
      <c r="A481" s="26">
        <v>404</v>
      </c>
      <c r="B481" s="42" t="s">
        <v>163</v>
      </c>
      <c r="C481" s="27">
        <v>901</v>
      </c>
      <c r="D481" s="16">
        <v>1202</v>
      </c>
      <c r="E481" s="17" t="s">
        <v>150</v>
      </c>
      <c r="F481" s="17" t="s">
        <v>42</v>
      </c>
      <c r="G481" s="34">
        <v>87</v>
      </c>
      <c r="H481" s="34"/>
      <c r="I481" s="104">
        <v>200</v>
      </c>
      <c r="J481" s="104">
        <v>200</v>
      </c>
      <c r="K481" s="104">
        <v>120.2</v>
      </c>
      <c r="L481" s="36">
        <f t="shared" si="88"/>
        <v>60.099999999999994</v>
      </c>
    </row>
    <row r="482" spans="1:13" ht="25.5" customHeight="1">
      <c r="A482" s="26">
        <v>405</v>
      </c>
      <c r="B482" s="41" t="s">
        <v>51</v>
      </c>
      <c r="C482" s="26">
        <v>912</v>
      </c>
      <c r="D482" s="15"/>
      <c r="E482" s="12" t="s">
        <v>99</v>
      </c>
      <c r="F482" s="12"/>
      <c r="G482" s="37"/>
      <c r="H482" s="37"/>
      <c r="I482" s="66">
        <f t="shared" ref="I482:K482" si="89">SUM(I484)</f>
        <v>99</v>
      </c>
      <c r="J482" s="66">
        <f t="shared" si="89"/>
        <v>99</v>
      </c>
      <c r="K482" s="66">
        <f t="shared" si="89"/>
        <v>68.400000000000006</v>
      </c>
      <c r="L482" s="35">
        <f t="shared" ref="L482:L484" si="90">K482/J482*100</f>
        <v>69.090909090909093</v>
      </c>
    </row>
    <row r="483" spans="1:13" ht="25.5" customHeight="1">
      <c r="A483" s="26">
        <v>406</v>
      </c>
      <c r="B483" s="14" t="s">
        <v>85</v>
      </c>
      <c r="C483" s="27">
        <v>912</v>
      </c>
      <c r="D483" s="16">
        <v>1202</v>
      </c>
      <c r="E483" s="17" t="s">
        <v>356</v>
      </c>
      <c r="F483" s="17"/>
      <c r="G483" s="34"/>
      <c r="H483" s="34"/>
      <c r="I483" s="66">
        <f>I484</f>
        <v>99</v>
      </c>
      <c r="J483" s="66">
        <f>J484</f>
        <v>99</v>
      </c>
      <c r="K483" s="66">
        <f>K484</f>
        <v>68.400000000000006</v>
      </c>
      <c r="L483" s="35">
        <f t="shared" ref="L483" si="91">K483/J483*100</f>
        <v>69.090909090909093</v>
      </c>
      <c r="M483" s="88" t="s">
        <v>308</v>
      </c>
    </row>
    <row r="484" spans="1:13" ht="25.5" customHeight="1">
      <c r="A484" s="26">
        <v>407</v>
      </c>
      <c r="B484" s="42" t="s">
        <v>163</v>
      </c>
      <c r="C484" s="27">
        <v>912</v>
      </c>
      <c r="D484" s="16">
        <v>1202</v>
      </c>
      <c r="E484" s="17" t="s">
        <v>356</v>
      </c>
      <c r="F484" s="17" t="s">
        <v>42</v>
      </c>
      <c r="G484" s="34"/>
      <c r="H484" s="34"/>
      <c r="I484" s="104">
        <v>99</v>
      </c>
      <c r="J484" s="104">
        <v>99</v>
      </c>
      <c r="K484" s="53">
        <v>68.400000000000006</v>
      </c>
      <c r="L484" s="36">
        <f t="shared" si="90"/>
        <v>69.090909090909093</v>
      </c>
    </row>
    <row r="485" spans="1:13" ht="19.5" customHeight="1">
      <c r="A485" s="26">
        <v>408</v>
      </c>
      <c r="B485" s="14" t="s">
        <v>48</v>
      </c>
      <c r="C485" s="27"/>
      <c r="D485" s="27"/>
      <c r="E485" s="27"/>
      <c r="F485" s="27"/>
      <c r="G485" s="89">
        <v>385982.6</v>
      </c>
      <c r="H485" s="27"/>
      <c r="I485" s="116">
        <f>SUM(I9+I99+I105+I135+I207+I287+I293+I391+I417+I464+I477)</f>
        <v>404930.60000000003</v>
      </c>
      <c r="J485" s="116">
        <f>SUM(J9+J99+J105+J135+J207+J287+J293+J391+J417+J464+J477)</f>
        <v>841378</v>
      </c>
      <c r="K485" s="116">
        <f>SUM(K9+K99+K105+K135+K207+K287+K293+K391+K417+K464+K477)</f>
        <v>410779.49999999994</v>
      </c>
      <c r="L485" s="35">
        <f t="shared" si="88"/>
        <v>48.822229723144645</v>
      </c>
    </row>
    <row r="486" spans="1:13" ht="27.75" customHeight="1">
      <c r="A486" s="140"/>
      <c r="B486" s="141"/>
      <c r="C486" s="56"/>
      <c r="D486" s="57"/>
      <c r="E486" s="57"/>
      <c r="F486" s="56"/>
      <c r="G486" s="58"/>
      <c r="H486" s="59"/>
      <c r="I486" s="59"/>
      <c r="J486" s="59"/>
      <c r="K486" s="59"/>
      <c r="L486" s="60"/>
    </row>
    <row r="487" spans="1:13" ht="12.75" customHeight="1">
      <c r="A487" s="136" t="s">
        <v>363</v>
      </c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</row>
    <row r="488" spans="1:13" ht="9.75" customHeight="1">
      <c r="A488" s="137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</row>
    <row r="489" spans="1:13" ht="25.5" customHeight="1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</row>
    <row r="490" spans="1:13">
      <c r="A490" s="9"/>
    </row>
    <row r="491" spans="1:13">
      <c r="A491" s="9"/>
    </row>
  </sheetData>
  <mergeCells count="7">
    <mergeCell ref="A487:L489"/>
    <mergeCell ref="C1:L1"/>
    <mergeCell ref="C2:L2"/>
    <mergeCell ref="C3:L3"/>
    <mergeCell ref="C4:L4"/>
    <mergeCell ref="A6:L6"/>
    <mergeCell ref="A486:B486"/>
  </mergeCells>
  <pageMargins left="0.98425196850393704" right="0.19685039370078741" top="0.19685039370078741" bottom="0.19685039370078741" header="0.19685039370078741" footer="0.19685039370078741"/>
  <pageSetup paperSize="9" scale="58" fitToHeight="14" orientation="portrait" r:id="rId1"/>
  <rowBreaks count="6" manualBreakCount="6">
    <brk id="81" max="8" man="1"/>
    <brk id="115" max="8" man="1"/>
    <brk id="151" max="8" man="1"/>
    <brk id="320" max="8" man="1"/>
    <brk id="420" max="8" man="1"/>
    <brk id="4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2023-03-02T08:26:52Z</cp:lastPrinted>
  <dcterms:created xsi:type="dcterms:W3CDTF">1996-10-08T23:32:33Z</dcterms:created>
  <dcterms:modified xsi:type="dcterms:W3CDTF">2024-01-17T05:45:03Z</dcterms:modified>
</cp:coreProperties>
</file>