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<sst xmlns="http://schemas.openxmlformats.org/spreadsheetml/2006/main" count="312" uniqueCount="100">
  <si>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</si>
  <si>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</si>
  <si>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</si>
  <si>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</si>
  <si>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</si>
  <si>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</si>
  <si>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</si>
  <si>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</si>
  <si>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</si>
  <si>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</si>
  <si>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</si>
  <si>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</si>
  <si>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</si>
  <si>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</si>
  <si>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</si>
  <si>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</si>
  <si>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</si>
  <si>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</si>
  <si>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</si>
  <si>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</si>
  <si>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</si>
  <si>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</si>
  <si>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</si>
  <si>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</si>
  <si>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</si>
  <si>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</si>
  <si>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</si>
  <si>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</si>
  <si>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</si>
  <si>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</si>
  <si>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</si>
  <si>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</si>
  <si>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</si>
  <si>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</si>
  <si>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</si>
  <si>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</si>
  <si>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</si>
  <si>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</si>
  <si>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</si>
  <si>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09000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</si>
  <si>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</si>
  <si>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</si>
  <si>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</si>
  <si>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</si>
  <si>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</si>
  <si>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</si>
  <si>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</si>
  <si>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</si>
  <si>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</si>
  <si>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</si>
  <si>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</si>
  <si>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</si>
  <si>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</si>
  <si>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</si>
  <si>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</si>
  <si>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</si>
  <si>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</si>
  <si>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</si>
  <si>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</si>
  <si>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</si>
  <si>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</si>
  <si>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</si>
  <si>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</si>
  <si>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</si>
  <si>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</si>
  <si>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</si>
  <si>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</si>
  <si>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</si>
  <si>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</si>
  <si>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</si>
  <si>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</si>
  <si>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</si>
  <si>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</si>
  <si>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</si>
  <si>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</si>
  <si>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</si>
  <si>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</si>
  <si>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</si>
  <si>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</si>
  <si>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</si>
  <si>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</si>
  <si>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</si>
  <si>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</si>
  <si>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</si>
  <si>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</si>
  <si>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на содержание и оснащение оборудованием вводимых в 2015 году дополнительных мест в муниципальных системах дошкольного образования </t>
  </si>
  <si>
    <t>Субсидии на создание дополнительных мест в муниципальных системах дошкольного образования</t>
  </si>
  <si>
    <t xml:space="preserve">Субсидии на подготовку молодых граждан к военной службе </t>
  </si>
  <si>
    <t>Субсидии из областного бюджета местным бюджетам, предоставление которых предусмотрено государственной программой Свердловской области «Развитие транспорта, дорожного хозяйства, связи и информационных технологий Свердловской области до 2020 года»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</si>
  <si>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</si>
  <si>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</si>
  <si>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</si>
  <si>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</si>
  <si>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</si>
  <si>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03002</t>
  </si>
  <si>
    <t>Сумма в тысячах рублей</t>
  </si>
  <si>
    <t>СВОД  ДОХОДОВ БЮДЖЕТА МАХНЁВСКОГО МУНИЦИПАЛЬНОГО ОБРАЗОВАНИЯ НА 2016 ГОД</t>
  </si>
  <si>
    <t>Приложение №  1</t>
  </si>
  <si>
    <t>Глава  Махнёвского МО                                                            А.В.Лызлов</t>
  </si>
  <si>
    <t xml:space="preserve">                                                 к Решению Думымуниципального образования  от 02.12.2015 № 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</si>
</sst>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173" fontId="7" fillId="33" borderId="4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1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172" fontId="5" fillId="33" borderId="42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/>
    </xf>
    <xf numFmtId="172" fontId="7" fillId="33" borderId="4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33" borderId="4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="125" zoomScaleNormal="125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9.12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8"/>
      <c r="K1" s="198"/>
      <c r="L1" s="196"/>
      <c r="M1" s="196"/>
      <c r="N1" s="196"/>
      <c r="O1" s="196"/>
      <c r="P1" s="196"/>
      <c r="Q1" s="67"/>
    </row>
    <row r="2" spans="10:17" ht="12.75" hidden="1">
      <c r="J2" s="195"/>
      <c r="K2" s="195"/>
      <c r="L2" s="196"/>
      <c r="M2" s="196"/>
      <c r="N2" s="196"/>
      <c r="O2" s="196"/>
      <c r="P2" s="196"/>
      <c r="Q2" s="67"/>
    </row>
    <row r="3" spans="10:17" ht="12.75" hidden="1">
      <c r="J3" s="199"/>
      <c r="K3" s="199"/>
      <c r="L3" s="200"/>
      <c r="M3" s="200"/>
      <c r="N3" s="200"/>
      <c r="O3" s="200"/>
      <c r="P3" s="200"/>
      <c r="Q3" s="68"/>
    </row>
    <row r="4" spans="10:17" ht="15" hidden="1">
      <c r="J4" s="201"/>
      <c r="K4" s="201"/>
      <c r="L4" s="201"/>
      <c r="M4" s="201"/>
      <c r="N4" s="201"/>
      <c r="O4" s="201"/>
      <c r="P4" s="201"/>
      <c r="Q4" s="69"/>
    </row>
    <row r="5" spans="10:17" ht="15">
      <c r="J5" s="195" t="s">
        <v>97</v>
      </c>
      <c r="K5" s="196"/>
      <c r="L5" s="196"/>
      <c r="M5" s="196"/>
      <c r="N5" s="196"/>
      <c r="O5" s="196"/>
      <c r="P5" s="196"/>
      <c r="Q5" s="69"/>
    </row>
    <row r="6" spans="10:17" ht="15">
      <c r="J6" s="197" t="s">
        <v>99</v>
      </c>
      <c r="K6" s="197"/>
      <c r="L6" s="197"/>
      <c r="M6" s="197"/>
      <c r="N6" s="197"/>
      <c r="O6" s="197"/>
      <c r="P6" s="197"/>
      <c r="Q6" s="69"/>
    </row>
    <row r="7" spans="1:26" ht="26.25" customHeight="1">
      <c r="A7" s="170" t="s">
        <v>96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ht="24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75.75" customHeight="1" thickBot="1">
      <c r="A12" s="48" t="s">
        <v>5</v>
      </c>
      <c r="B12" s="178" t="s">
        <v>47</v>
      </c>
      <c r="C12" s="179"/>
      <c r="D12" s="179"/>
      <c r="E12" s="179"/>
      <c r="F12" s="179"/>
      <c r="G12" s="179"/>
      <c r="H12" s="179"/>
      <c r="I12" s="180"/>
      <c r="J12" s="4" t="s">
        <v>48</v>
      </c>
      <c r="K12" s="33" t="s">
        <v>72</v>
      </c>
      <c r="L12" s="46" t="s">
        <v>73</v>
      </c>
      <c r="M12" s="44" t="s">
        <v>70</v>
      </c>
      <c r="N12" s="44" t="s">
        <v>70</v>
      </c>
      <c r="O12" s="45" t="s">
        <v>71</v>
      </c>
      <c r="P12" s="164" t="s">
        <v>95</v>
      </c>
    </row>
    <row r="13" spans="1:16" ht="12" customHeight="1" thickBot="1">
      <c r="A13" s="26">
        <v>1</v>
      </c>
      <c r="B13" s="181">
        <v>2</v>
      </c>
      <c r="C13" s="182"/>
      <c r="D13" s="182"/>
      <c r="E13" s="182"/>
      <c r="F13" s="182"/>
      <c r="G13" s="182"/>
      <c r="H13" s="182"/>
      <c r="I13" s="183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101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184" t="s">
        <v>4</v>
      </c>
      <c r="F14" s="185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SUM(K16,K19,K22,K25,K26,K36,K29,K31,K33,)</f>
        <v>35679</v>
      </c>
      <c r="L14" s="80">
        <f>SUM(L16,L19,L22,L25,L26,L36,L29,L31,L33,)</f>
        <v>19437.500000000004</v>
      </c>
      <c r="M14" s="80">
        <f>SUM(M16,M19,M22,M25,M26,M36,M29,M31,M33,)</f>
        <v>0</v>
      </c>
      <c r="N14" s="80">
        <f>SUM(N16,N19,N22,N25,N26,N36,N29,N31,N33,)</f>
        <v>25610.5</v>
      </c>
      <c r="O14" s="127">
        <f>SUM(O16,O19,O22,O25,O26,O36,O29,O31,O33,)</f>
        <v>28309.4</v>
      </c>
      <c r="P14" s="150">
        <f>SUM(P16,P19,P22,P25,P26,P36,P29,P31,P33,P17)</f>
        <v>42484.03199999999</v>
      </c>
      <c r="Q14" s="140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72" t="s">
        <v>4</v>
      </c>
      <c r="F15" s="173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25">
        <f t="shared" si="0"/>
        <v>21870</v>
      </c>
      <c r="P15" s="150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74" t="s">
        <v>7</v>
      </c>
      <c r="F16" s="175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32">
        <v>21870</v>
      </c>
      <c r="P16" s="134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76</v>
      </c>
      <c r="E17" s="172" t="s">
        <v>4</v>
      </c>
      <c r="F17" s="173"/>
      <c r="G17" s="13" t="s">
        <v>3</v>
      </c>
      <c r="H17" s="13" t="s">
        <v>1</v>
      </c>
      <c r="I17" s="81" t="s">
        <v>2</v>
      </c>
      <c r="J17" s="77" t="s">
        <v>83</v>
      </c>
      <c r="K17" s="95"/>
      <c r="L17" s="95"/>
      <c r="M17" s="96"/>
      <c r="N17" s="95"/>
      <c r="O17" s="124"/>
      <c r="P17" s="150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76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84</v>
      </c>
      <c r="K18" s="34"/>
      <c r="L18" s="34"/>
      <c r="N18" s="34"/>
      <c r="O18" s="149"/>
      <c r="P18" s="134">
        <v>5177.732</v>
      </c>
      <c r="Q18" s="138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76" t="s">
        <v>4</v>
      </c>
      <c r="F19" s="177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SUM(K20:K21)</f>
        <v>762</v>
      </c>
      <c r="L19" s="78">
        <f>SUM(L20:L21)</f>
        <v>762.3</v>
      </c>
      <c r="M19" s="78">
        <f>SUM(M20:M21)</f>
        <v>0</v>
      </c>
      <c r="N19" s="78">
        <f>SUM(N20:N21)</f>
        <v>792</v>
      </c>
      <c r="O19" s="125">
        <f>SUM(O20:O21)</f>
        <v>815</v>
      </c>
      <c r="P19" s="150">
        <f>P20+P21</f>
        <v>947</v>
      </c>
    </row>
    <row r="20" spans="1:16" ht="25.5">
      <c r="A20" s="16">
        <v>7</v>
      </c>
      <c r="B20" s="25" t="s">
        <v>2</v>
      </c>
      <c r="C20" s="47" t="s">
        <v>0</v>
      </c>
      <c r="D20" s="11" t="s">
        <v>9</v>
      </c>
      <c r="E20" s="174" t="s">
        <v>7</v>
      </c>
      <c r="F20" s="175"/>
      <c r="G20" s="11" t="s">
        <v>10</v>
      </c>
      <c r="H20" s="11" t="s">
        <v>1</v>
      </c>
      <c r="I20" s="17" t="s">
        <v>8</v>
      </c>
      <c r="J20" s="18" t="s">
        <v>34</v>
      </c>
      <c r="K20" s="35">
        <v>750</v>
      </c>
      <c r="L20" s="35">
        <v>751</v>
      </c>
      <c r="N20" s="35">
        <v>790</v>
      </c>
      <c r="O20" s="132">
        <v>810</v>
      </c>
      <c r="P20" s="134">
        <v>900</v>
      </c>
    </row>
    <row r="21" spans="1:16" ht="12.75">
      <c r="A21" s="16">
        <v>8</v>
      </c>
      <c r="B21" s="47" t="s">
        <v>2</v>
      </c>
      <c r="C21" s="47" t="s">
        <v>0</v>
      </c>
      <c r="D21" s="11" t="s">
        <v>9</v>
      </c>
      <c r="E21" s="174" t="s">
        <v>11</v>
      </c>
      <c r="F21" s="175"/>
      <c r="G21" s="11" t="s">
        <v>6</v>
      </c>
      <c r="H21" s="11" t="s">
        <v>1</v>
      </c>
      <c r="I21" s="17" t="s">
        <v>8</v>
      </c>
      <c r="J21" s="18" t="s">
        <v>35</v>
      </c>
      <c r="K21" s="34">
        <v>12</v>
      </c>
      <c r="L21" s="34">
        <v>11.3</v>
      </c>
      <c r="N21" s="35">
        <v>2</v>
      </c>
      <c r="O21" s="132">
        <v>5</v>
      </c>
      <c r="P21" s="134">
        <v>47</v>
      </c>
    </row>
    <row r="22" spans="1:16" ht="14.25" customHeight="1">
      <c r="A22" s="27">
        <v>9</v>
      </c>
      <c r="B22" s="82" t="s">
        <v>2</v>
      </c>
      <c r="C22" s="70" t="s">
        <v>0</v>
      </c>
      <c r="D22" s="13" t="s">
        <v>12</v>
      </c>
      <c r="E22" s="176" t="s">
        <v>4</v>
      </c>
      <c r="F22" s="177"/>
      <c r="G22" s="13" t="s">
        <v>3</v>
      </c>
      <c r="H22" s="13" t="s">
        <v>1</v>
      </c>
      <c r="I22" s="81" t="s">
        <v>2</v>
      </c>
      <c r="J22" s="77" t="s">
        <v>37</v>
      </c>
      <c r="K22" s="71">
        <f aca="true" t="shared" si="1" ref="K22:P22">SUM(K23:K24)</f>
        <v>1050</v>
      </c>
      <c r="L22" s="71">
        <f t="shared" si="1"/>
        <v>820.4</v>
      </c>
      <c r="M22" s="71">
        <f t="shared" si="1"/>
        <v>0</v>
      </c>
      <c r="N22" s="71">
        <f t="shared" si="1"/>
        <v>980</v>
      </c>
      <c r="O22" s="126">
        <f t="shared" si="1"/>
        <v>1000</v>
      </c>
      <c r="P22" s="151">
        <f t="shared" si="1"/>
        <v>1600</v>
      </c>
    </row>
    <row r="23" spans="1:16" ht="12.75">
      <c r="A23" s="16">
        <v>10</v>
      </c>
      <c r="B23" s="47" t="s">
        <v>2</v>
      </c>
      <c r="C23" s="47" t="s">
        <v>0</v>
      </c>
      <c r="D23" s="11" t="s">
        <v>12</v>
      </c>
      <c r="E23" s="174" t="s">
        <v>13</v>
      </c>
      <c r="F23" s="175"/>
      <c r="G23" s="11" t="s">
        <v>3</v>
      </c>
      <c r="H23" s="11" t="s">
        <v>1</v>
      </c>
      <c r="I23" s="17" t="s">
        <v>8</v>
      </c>
      <c r="J23" s="18" t="s">
        <v>36</v>
      </c>
      <c r="K23" s="34">
        <v>300</v>
      </c>
      <c r="L23" s="34">
        <v>182.5</v>
      </c>
      <c r="N23" s="35">
        <v>300</v>
      </c>
      <c r="O23" s="132">
        <v>300</v>
      </c>
      <c r="P23" s="134">
        <v>500</v>
      </c>
    </row>
    <row r="24" spans="1:18" s="2" customFormat="1" ht="12.75">
      <c r="A24" s="16">
        <v>11</v>
      </c>
      <c r="B24" s="25" t="s">
        <v>2</v>
      </c>
      <c r="C24" s="47" t="s">
        <v>0</v>
      </c>
      <c r="D24" s="11" t="s">
        <v>12</v>
      </c>
      <c r="E24" s="174" t="s">
        <v>15</v>
      </c>
      <c r="F24" s="175"/>
      <c r="G24" s="11" t="s">
        <v>3</v>
      </c>
      <c r="H24" s="11" t="s">
        <v>1</v>
      </c>
      <c r="I24" s="17" t="s">
        <v>8</v>
      </c>
      <c r="J24" s="12" t="s">
        <v>38</v>
      </c>
      <c r="K24" s="36">
        <v>750</v>
      </c>
      <c r="L24" s="36">
        <v>637.9</v>
      </c>
      <c r="N24" s="35">
        <v>680</v>
      </c>
      <c r="O24" s="132">
        <v>700</v>
      </c>
      <c r="P24" s="134">
        <v>1100</v>
      </c>
      <c r="Q24" s="1"/>
      <c r="R24" s="1"/>
    </row>
    <row r="25" spans="1:18" s="2" customFormat="1" ht="15" customHeight="1">
      <c r="A25" s="27">
        <v>12</v>
      </c>
      <c r="B25" s="70" t="s">
        <v>2</v>
      </c>
      <c r="C25" s="70" t="s">
        <v>0</v>
      </c>
      <c r="D25" s="13" t="s">
        <v>54</v>
      </c>
      <c r="E25" s="176" t="s">
        <v>4</v>
      </c>
      <c r="F25" s="177"/>
      <c r="G25" s="13" t="s">
        <v>3</v>
      </c>
      <c r="H25" s="13" t="s">
        <v>1</v>
      </c>
      <c r="I25" s="81" t="s">
        <v>2</v>
      </c>
      <c r="J25" s="15" t="s">
        <v>55</v>
      </c>
      <c r="K25" s="71">
        <v>25</v>
      </c>
      <c r="L25" s="71">
        <v>43.2</v>
      </c>
      <c r="M25" s="76"/>
      <c r="N25" s="74">
        <v>53</v>
      </c>
      <c r="O25" s="136">
        <v>40</v>
      </c>
      <c r="P25" s="152">
        <v>130</v>
      </c>
      <c r="Q25" s="1"/>
      <c r="R25" s="1"/>
    </row>
    <row r="26" spans="1:18" s="2" customFormat="1" ht="38.25">
      <c r="A26" s="27">
        <v>13</v>
      </c>
      <c r="B26" s="70" t="s">
        <v>2</v>
      </c>
      <c r="C26" s="70" t="s">
        <v>0</v>
      </c>
      <c r="D26" s="13" t="s">
        <v>16</v>
      </c>
      <c r="E26" s="176" t="s">
        <v>4</v>
      </c>
      <c r="F26" s="177"/>
      <c r="G26" s="13" t="s">
        <v>3</v>
      </c>
      <c r="H26" s="13" t="s">
        <v>1</v>
      </c>
      <c r="I26" s="81" t="s">
        <v>2</v>
      </c>
      <c r="J26" s="15" t="s">
        <v>50</v>
      </c>
      <c r="K26" s="71">
        <f aca="true" t="shared" si="2" ref="K26:P26">SUM(K27:K28)</f>
        <v>666.7</v>
      </c>
      <c r="L26" s="71">
        <f t="shared" si="2"/>
        <v>473.5</v>
      </c>
      <c r="M26" s="71">
        <f t="shared" si="2"/>
        <v>0</v>
      </c>
      <c r="N26" s="71">
        <f t="shared" si="2"/>
        <v>453</v>
      </c>
      <c r="O26" s="126">
        <f t="shared" si="2"/>
        <v>584.4</v>
      </c>
      <c r="P26" s="151">
        <f t="shared" si="2"/>
        <v>700</v>
      </c>
      <c r="Q26" s="1"/>
      <c r="R26" s="1"/>
    </row>
    <row r="27" spans="1:18" s="2" customFormat="1" ht="78" customHeight="1">
      <c r="A27" s="16">
        <v>14</v>
      </c>
      <c r="B27" s="47" t="s">
        <v>2</v>
      </c>
      <c r="C27" s="47" t="s">
        <v>0</v>
      </c>
      <c r="D27" s="11" t="s">
        <v>16</v>
      </c>
      <c r="E27" s="174" t="s">
        <v>20</v>
      </c>
      <c r="F27" s="175"/>
      <c r="G27" s="11" t="s">
        <v>3</v>
      </c>
      <c r="H27" s="11" t="s">
        <v>1</v>
      </c>
      <c r="I27" s="17" t="s">
        <v>21</v>
      </c>
      <c r="J27" s="19" t="s">
        <v>64</v>
      </c>
      <c r="K27" s="36">
        <v>445</v>
      </c>
      <c r="L27" s="36">
        <v>343.2</v>
      </c>
      <c r="M27" s="105"/>
      <c r="N27" s="35">
        <v>350</v>
      </c>
      <c r="O27" s="132">
        <v>350</v>
      </c>
      <c r="P27" s="134">
        <v>700</v>
      </c>
      <c r="Q27" s="1"/>
      <c r="R27" s="1"/>
    </row>
    <row r="28" spans="1:18" s="2" customFormat="1" ht="64.5" customHeight="1">
      <c r="A28" s="16">
        <v>15</v>
      </c>
      <c r="B28" s="49" t="s">
        <v>2</v>
      </c>
      <c r="C28" s="49" t="s">
        <v>0</v>
      </c>
      <c r="D28" s="11" t="s">
        <v>16</v>
      </c>
      <c r="E28" s="174" t="s">
        <v>39</v>
      </c>
      <c r="F28" s="175"/>
      <c r="G28" s="11" t="s">
        <v>3</v>
      </c>
      <c r="H28" s="22" t="s">
        <v>1</v>
      </c>
      <c r="I28" s="92" t="s">
        <v>21</v>
      </c>
      <c r="J28" s="20" t="s">
        <v>65</v>
      </c>
      <c r="K28" s="37">
        <f>209+12.7</f>
        <v>221.7</v>
      </c>
      <c r="L28" s="37">
        <v>130.3</v>
      </c>
      <c r="M28" s="53"/>
      <c r="N28" s="104">
        <v>103</v>
      </c>
      <c r="O28" s="135">
        <v>234.4</v>
      </c>
      <c r="P28" s="134">
        <v>0</v>
      </c>
      <c r="Q28" s="1"/>
      <c r="R28" s="1"/>
    </row>
    <row r="29" spans="1:18" s="2" customFormat="1" ht="25.5">
      <c r="A29" s="27">
        <v>16</v>
      </c>
      <c r="B29" s="70" t="s">
        <v>2</v>
      </c>
      <c r="C29" s="70" t="s">
        <v>0</v>
      </c>
      <c r="D29" s="13" t="s">
        <v>17</v>
      </c>
      <c r="E29" s="176" t="s">
        <v>4</v>
      </c>
      <c r="F29" s="177"/>
      <c r="G29" s="13" t="s">
        <v>3</v>
      </c>
      <c r="H29" s="13" t="s">
        <v>1</v>
      </c>
      <c r="I29" s="81" t="s">
        <v>2</v>
      </c>
      <c r="J29" s="75" t="s">
        <v>40</v>
      </c>
      <c r="K29" s="71">
        <v>35</v>
      </c>
      <c r="L29" s="71">
        <f>L30</f>
        <v>23.3</v>
      </c>
      <c r="M29" s="71">
        <f>M30</f>
        <v>0</v>
      </c>
      <c r="N29" s="71">
        <f>N30</f>
        <v>25</v>
      </c>
      <c r="O29" s="126">
        <f>O30</f>
        <v>35</v>
      </c>
      <c r="P29" s="151">
        <f>P30</f>
        <v>3.8</v>
      </c>
      <c r="Q29" s="1"/>
      <c r="R29" s="1"/>
    </row>
    <row r="30" spans="1:18" s="2" customFormat="1" ht="12.75">
      <c r="A30" s="16">
        <v>17</v>
      </c>
      <c r="B30" s="25" t="s">
        <v>2</v>
      </c>
      <c r="C30" s="49" t="s">
        <v>0</v>
      </c>
      <c r="D30" s="11" t="s">
        <v>17</v>
      </c>
      <c r="E30" s="174" t="s">
        <v>13</v>
      </c>
      <c r="F30" s="175"/>
      <c r="G30" s="11" t="s">
        <v>6</v>
      </c>
      <c r="H30" s="11" t="s">
        <v>1</v>
      </c>
      <c r="I30" s="17" t="s">
        <v>21</v>
      </c>
      <c r="J30" s="12" t="s">
        <v>41</v>
      </c>
      <c r="K30" s="37">
        <v>35</v>
      </c>
      <c r="L30" s="37">
        <v>23.3</v>
      </c>
      <c r="M30" s="53"/>
      <c r="N30" s="35">
        <v>25</v>
      </c>
      <c r="O30" s="132">
        <v>35</v>
      </c>
      <c r="P30" s="134">
        <v>3.8</v>
      </c>
      <c r="Q30" s="1"/>
      <c r="R30" s="1"/>
    </row>
    <row r="31" spans="1:18" s="2" customFormat="1" ht="25.5">
      <c r="A31" s="27">
        <v>18</v>
      </c>
      <c r="B31" s="70" t="s">
        <v>2</v>
      </c>
      <c r="C31" s="70" t="s">
        <v>0</v>
      </c>
      <c r="D31" s="13" t="s">
        <v>18</v>
      </c>
      <c r="E31" s="176" t="s">
        <v>4</v>
      </c>
      <c r="F31" s="177"/>
      <c r="G31" s="13" t="s">
        <v>3</v>
      </c>
      <c r="H31" s="13" t="s">
        <v>1</v>
      </c>
      <c r="I31" s="81" t="s">
        <v>2</v>
      </c>
      <c r="J31" s="15" t="s">
        <v>51</v>
      </c>
      <c r="K31" s="71">
        <f aca="true" t="shared" si="3" ref="K31:P31">K32</f>
        <v>1713</v>
      </c>
      <c r="L31" s="71">
        <f t="shared" si="3"/>
        <v>1344.9</v>
      </c>
      <c r="M31" s="71">
        <f t="shared" si="3"/>
        <v>0</v>
      </c>
      <c r="N31" s="71">
        <f t="shared" si="3"/>
        <v>2009.5</v>
      </c>
      <c r="O31" s="126">
        <f t="shared" si="3"/>
        <v>3815</v>
      </c>
      <c r="P31" s="151">
        <f t="shared" si="3"/>
        <v>3163.8</v>
      </c>
      <c r="Q31" s="1"/>
      <c r="R31" s="1"/>
    </row>
    <row r="32" spans="1:18" s="2" customFormat="1" ht="12.75">
      <c r="A32" s="16">
        <v>19</v>
      </c>
      <c r="B32" s="25" t="s">
        <v>2</v>
      </c>
      <c r="C32" s="64" t="s">
        <v>0</v>
      </c>
      <c r="D32" s="11" t="s">
        <v>18</v>
      </c>
      <c r="E32" s="174" t="s">
        <v>13</v>
      </c>
      <c r="F32" s="175"/>
      <c r="G32" s="11" t="s">
        <v>3</v>
      </c>
      <c r="H32" s="11" t="s">
        <v>1</v>
      </c>
      <c r="I32" s="17" t="s">
        <v>23</v>
      </c>
      <c r="J32" s="20" t="s">
        <v>77</v>
      </c>
      <c r="K32" s="36">
        <v>1713</v>
      </c>
      <c r="L32" s="36">
        <v>1344.9</v>
      </c>
      <c r="M32" s="53"/>
      <c r="N32" s="35">
        <v>2009.5</v>
      </c>
      <c r="O32" s="132">
        <v>3815</v>
      </c>
      <c r="P32" s="134">
        <v>3163.8</v>
      </c>
      <c r="Q32" s="1"/>
      <c r="R32" s="1"/>
    </row>
    <row r="33" spans="1:18" s="2" customFormat="1" ht="25.5">
      <c r="A33" s="27">
        <v>20</v>
      </c>
      <c r="B33" s="70" t="s">
        <v>2</v>
      </c>
      <c r="C33" s="70" t="s">
        <v>0</v>
      </c>
      <c r="D33" s="13" t="s">
        <v>19</v>
      </c>
      <c r="E33" s="176" t="s">
        <v>4</v>
      </c>
      <c r="F33" s="177"/>
      <c r="G33" s="13" t="s">
        <v>3</v>
      </c>
      <c r="H33" s="13" t="s">
        <v>1</v>
      </c>
      <c r="I33" s="81" t="s">
        <v>2</v>
      </c>
      <c r="J33" s="15" t="s">
        <v>52</v>
      </c>
      <c r="K33" s="71">
        <f aca="true" t="shared" si="4" ref="K33:P33">SUM(K34:K35)</f>
        <v>10186</v>
      </c>
      <c r="L33" s="71">
        <f t="shared" si="4"/>
        <v>48.2</v>
      </c>
      <c r="M33" s="71">
        <f t="shared" si="4"/>
        <v>0</v>
      </c>
      <c r="N33" s="71">
        <f t="shared" si="4"/>
        <v>58</v>
      </c>
      <c r="O33" s="126">
        <f t="shared" si="4"/>
        <v>150</v>
      </c>
      <c r="P33" s="151">
        <f t="shared" si="4"/>
        <v>2961.7</v>
      </c>
      <c r="Q33" s="1"/>
      <c r="R33" s="1"/>
    </row>
    <row r="34" spans="1:18" s="2" customFormat="1" ht="65.25" customHeight="1">
      <c r="A34" s="16">
        <v>21</v>
      </c>
      <c r="B34" s="64" t="s">
        <v>2</v>
      </c>
      <c r="C34" s="64" t="s">
        <v>0</v>
      </c>
      <c r="D34" s="11" t="s">
        <v>19</v>
      </c>
      <c r="E34" s="174" t="s">
        <v>7</v>
      </c>
      <c r="F34" s="175"/>
      <c r="G34" s="11" t="s">
        <v>3</v>
      </c>
      <c r="H34" s="11" t="s">
        <v>1</v>
      </c>
      <c r="I34" s="17" t="s">
        <v>2</v>
      </c>
      <c r="J34" s="65" t="s">
        <v>66</v>
      </c>
      <c r="K34" s="36">
        <v>10171</v>
      </c>
      <c r="L34" s="36">
        <v>0</v>
      </c>
      <c r="M34" s="53"/>
      <c r="N34" s="35">
        <v>0</v>
      </c>
      <c r="O34" s="132">
        <v>100</v>
      </c>
      <c r="P34" s="134">
        <v>2802.1</v>
      </c>
      <c r="Q34" s="1"/>
      <c r="R34" s="1"/>
    </row>
    <row r="35" spans="1:18" s="2" customFormat="1" ht="51">
      <c r="A35" s="16">
        <v>22</v>
      </c>
      <c r="B35" s="49" t="s">
        <v>2</v>
      </c>
      <c r="C35" s="49" t="s">
        <v>0</v>
      </c>
      <c r="D35" s="11" t="s">
        <v>19</v>
      </c>
      <c r="E35" s="174" t="s">
        <v>15</v>
      </c>
      <c r="F35" s="175"/>
      <c r="G35" s="11" t="s">
        <v>3</v>
      </c>
      <c r="H35" s="11" t="s">
        <v>1</v>
      </c>
      <c r="I35" s="17" t="s">
        <v>53</v>
      </c>
      <c r="J35" s="20" t="s">
        <v>74</v>
      </c>
      <c r="K35" s="36">
        <v>15</v>
      </c>
      <c r="L35" s="36">
        <v>48.2</v>
      </c>
      <c r="M35" s="53"/>
      <c r="N35" s="35">
        <v>58</v>
      </c>
      <c r="O35" s="132">
        <v>50</v>
      </c>
      <c r="P35" s="134">
        <v>159.6</v>
      </c>
      <c r="Q35" s="1"/>
      <c r="R35" s="1"/>
    </row>
    <row r="36" spans="1:18" s="2" customFormat="1" ht="14.25" customHeight="1">
      <c r="A36" s="27">
        <v>23</v>
      </c>
      <c r="B36" s="70" t="s">
        <v>2</v>
      </c>
      <c r="C36" s="70" t="s">
        <v>0</v>
      </c>
      <c r="D36" s="13" t="s">
        <v>22</v>
      </c>
      <c r="E36" s="176" t="s">
        <v>4</v>
      </c>
      <c r="F36" s="177"/>
      <c r="G36" s="13" t="s">
        <v>3</v>
      </c>
      <c r="H36" s="13" t="s">
        <v>1</v>
      </c>
      <c r="I36" s="81" t="s">
        <v>2</v>
      </c>
      <c r="J36" s="15" t="s">
        <v>56</v>
      </c>
      <c r="K36" s="72">
        <v>0</v>
      </c>
      <c r="L36" s="72">
        <v>0.8</v>
      </c>
      <c r="M36" s="73"/>
      <c r="N36" s="74">
        <v>0</v>
      </c>
      <c r="O36" s="136">
        <v>0</v>
      </c>
      <c r="P36" s="152">
        <v>0</v>
      </c>
      <c r="Q36" s="1"/>
      <c r="R36" s="1"/>
    </row>
    <row r="37" spans="1:18" s="2" customFormat="1" ht="12.75">
      <c r="A37" s="27">
        <v>24</v>
      </c>
      <c r="B37" s="50" t="s">
        <v>2</v>
      </c>
      <c r="C37" s="13" t="s">
        <v>24</v>
      </c>
      <c r="D37" s="13" t="s">
        <v>3</v>
      </c>
      <c r="E37" s="176" t="s">
        <v>4</v>
      </c>
      <c r="F37" s="177"/>
      <c r="G37" s="13" t="s">
        <v>3</v>
      </c>
      <c r="H37" s="13" t="s">
        <v>1</v>
      </c>
      <c r="I37" s="14" t="s">
        <v>2</v>
      </c>
      <c r="J37" s="15" t="s">
        <v>57</v>
      </c>
      <c r="K37" s="41" t="e">
        <f>SUM(K38)</f>
        <v>#REF!</v>
      </c>
      <c r="L37" s="41" t="e">
        <f>SUM(L38)</f>
        <v>#REF!</v>
      </c>
      <c r="M37" s="41" t="e">
        <f>SUM(M38)</f>
        <v>#REF!</v>
      </c>
      <c r="N37" s="41" t="e">
        <f>SUM(N38)</f>
        <v>#REF!</v>
      </c>
      <c r="O37" s="128" t="e">
        <f>SUM(O38)</f>
        <v>#REF!</v>
      </c>
      <c r="P37" s="153">
        <f>P38</f>
        <v>196168.4</v>
      </c>
      <c r="Q37" s="1"/>
      <c r="R37" s="1"/>
    </row>
    <row r="38" spans="1:18" s="2" customFormat="1" ht="25.5">
      <c r="A38" s="16">
        <v>25</v>
      </c>
      <c r="B38" s="51" t="s">
        <v>2</v>
      </c>
      <c r="C38" s="22" t="s">
        <v>24</v>
      </c>
      <c r="D38" s="22" t="s">
        <v>10</v>
      </c>
      <c r="E38" s="186" t="s">
        <v>4</v>
      </c>
      <c r="F38" s="187"/>
      <c r="G38" s="22" t="s">
        <v>3</v>
      </c>
      <c r="H38" s="22" t="s">
        <v>1</v>
      </c>
      <c r="I38" s="23" t="s">
        <v>2</v>
      </c>
      <c r="J38" s="24" t="s">
        <v>29</v>
      </c>
      <c r="K38" s="38" t="e">
        <f>K39+K40+K50+#REF!+#REF!</f>
        <v>#REF!</v>
      </c>
      <c r="L38" s="38" t="e">
        <f>L39+L40+L50+#REF!+#REF!+#REF!</f>
        <v>#REF!</v>
      </c>
      <c r="M38" s="38" t="e">
        <f>M39+M40+M50+#REF!+#REF!+#REF!</f>
        <v>#REF!</v>
      </c>
      <c r="N38" s="38" t="e">
        <f>N39+N40+N50+#REF!+#REF!</f>
        <v>#REF!</v>
      </c>
      <c r="O38" s="130" t="e">
        <f>O39+O40+O50+#REF!+#REF!</f>
        <v>#REF!</v>
      </c>
      <c r="P38" s="154">
        <f>P39+P40+P50</f>
        <v>196168.4</v>
      </c>
      <c r="Q38" s="1"/>
      <c r="R38" s="1"/>
    </row>
    <row r="39" spans="1:18" s="2" customFormat="1" ht="24.75" customHeight="1">
      <c r="A39" s="16">
        <v>26</v>
      </c>
      <c r="B39" s="52" t="s">
        <v>2</v>
      </c>
      <c r="C39" s="28" t="s">
        <v>24</v>
      </c>
      <c r="D39" s="28" t="s">
        <v>10</v>
      </c>
      <c r="E39" s="193" t="s">
        <v>26</v>
      </c>
      <c r="F39" s="194"/>
      <c r="G39" s="28" t="s">
        <v>14</v>
      </c>
      <c r="H39" s="28" t="s">
        <v>1</v>
      </c>
      <c r="I39" s="29" t="s">
        <v>25</v>
      </c>
      <c r="J39" s="30" t="s">
        <v>80</v>
      </c>
      <c r="K39" s="43">
        <f>66999+285</f>
        <v>67284</v>
      </c>
      <c r="L39" s="43">
        <v>56071</v>
      </c>
      <c r="M39" s="53"/>
      <c r="N39" s="43">
        <f>66999+285</f>
        <v>67284</v>
      </c>
      <c r="O39" s="132">
        <v>85626</v>
      </c>
      <c r="P39" s="155">
        <v>91538</v>
      </c>
      <c r="Q39" s="1"/>
      <c r="R39" s="1"/>
    </row>
    <row r="40" spans="1:18" s="2" customFormat="1" ht="25.5">
      <c r="A40" s="16">
        <v>27</v>
      </c>
      <c r="B40" s="49" t="s">
        <v>2</v>
      </c>
      <c r="C40" s="11" t="s">
        <v>24</v>
      </c>
      <c r="D40" s="11" t="s">
        <v>10</v>
      </c>
      <c r="E40" s="174" t="s">
        <v>7</v>
      </c>
      <c r="F40" s="175"/>
      <c r="G40" s="11" t="s">
        <v>3</v>
      </c>
      <c r="H40" s="11" t="s">
        <v>1</v>
      </c>
      <c r="I40" s="54" t="s">
        <v>25</v>
      </c>
      <c r="J40" s="55" t="s">
        <v>78</v>
      </c>
      <c r="K40" s="36">
        <f>SUM(K41:K41)</f>
        <v>26927</v>
      </c>
      <c r="L40" s="36">
        <v>29044.7</v>
      </c>
      <c r="M40" s="36">
        <v>29044.7</v>
      </c>
      <c r="N40" s="36">
        <f>SUM(N41:N41)</f>
        <v>26927</v>
      </c>
      <c r="O40" s="129">
        <f>O41</f>
        <v>16362</v>
      </c>
      <c r="P40" s="154">
        <f>P41+P47+P48</f>
        <v>22525.5</v>
      </c>
      <c r="Q40" s="1"/>
      <c r="R40" s="1"/>
    </row>
    <row r="41" spans="1:16" ht="12.75">
      <c r="A41" s="16">
        <v>28</v>
      </c>
      <c r="B41" s="56" t="s">
        <v>2</v>
      </c>
      <c r="C41" s="57" t="s">
        <v>24</v>
      </c>
      <c r="D41" s="57" t="s">
        <v>10</v>
      </c>
      <c r="E41" s="191" t="s">
        <v>42</v>
      </c>
      <c r="F41" s="192"/>
      <c r="G41" s="57" t="s">
        <v>14</v>
      </c>
      <c r="H41" s="57" t="s">
        <v>1</v>
      </c>
      <c r="I41" s="58" t="s">
        <v>25</v>
      </c>
      <c r="J41" s="59" t="s">
        <v>81</v>
      </c>
      <c r="K41" s="39">
        <f aca="true" t="shared" si="5" ref="K41:P41">SUM(K43:K46)</f>
        <v>26927</v>
      </c>
      <c r="L41" s="39">
        <f t="shared" si="5"/>
        <v>21133</v>
      </c>
      <c r="M41" s="39">
        <f t="shared" si="5"/>
        <v>0</v>
      </c>
      <c r="N41" s="39">
        <f t="shared" si="5"/>
        <v>26927</v>
      </c>
      <c r="O41" s="131">
        <f t="shared" si="5"/>
        <v>16362</v>
      </c>
      <c r="P41" s="156">
        <f t="shared" si="5"/>
        <v>22525.5</v>
      </c>
    </row>
    <row r="42" spans="1:16" ht="12.75">
      <c r="A42" s="107">
        <v>29</v>
      </c>
      <c r="B42" s="108"/>
      <c r="C42" s="109"/>
      <c r="D42" s="109"/>
      <c r="E42" s="110"/>
      <c r="F42" s="108"/>
      <c r="G42" s="109"/>
      <c r="H42" s="109"/>
      <c r="I42" s="111"/>
      <c r="J42" s="60" t="s">
        <v>28</v>
      </c>
      <c r="K42" s="35"/>
      <c r="L42" s="35"/>
      <c r="M42" s="32"/>
      <c r="N42" s="35"/>
      <c r="O42" s="132"/>
      <c r="P42" s="134"/>
    </row>
    <row r="43" spans="1:16" ht="25.5">
      <c r="A43" s="107">
        <v>30</v>
      </c>
      <c r="B43" s="108"/>
      <c r="C43" s="109"/>
      <c r="D43" s="109"/>
      <c r="E43" s="110"/>
      <c r="F43" s="108"/>
      <c r="G43" s="109"/>
      <c r="H43" s="109"/>
      <c r="I43" s="111"/>
      <c r="J43" s="61" t="s">
        <v>43</v>
      </c>
      <c r="K43" s="34">
        <v>3295</v>
      </c>
      <c r="L43" s="34">
        <v>2653</v>
      </c>
      <c r="M43" s="32"/>
      <c r="N43" s="35">
        <v>3295</v>
      </c>
      <c r="O43" s="132">
        <v>2993</v>
      </c>
      <c r="P43" s="134">
        <v>3197</v>
      </c>
    </row>
    <row r="44" spans="1:16" ht="51.75">
      <c r="A44" s="107">
        <v>31</v>
      </c>
      <c r="B44" s="108"/>
      <c r="C44" s="109"/>
      <c r="D44" s="109"/>
      <c r="E44" s="110"/>
      <c r="F44" s="108"/>
      <c r="G44" s="109"/>
      <c r="H44" s="109"/>
      <c r="I44" s="111"/>
      <c r="J44" s="60" t="s">
        <v>61</v>
      </c>
      <c r="K44" s="42">
        <f>17124+5095</f>
        <v>22219</v>
      </c>
      <c r="L44" s="42">
        <v>17067</v>
      </c>
      <c r="M44" s="32"/>
      <c r="N44" s="35">
        <v>22219</v>
      </c>
      <c r="O44" s="132">
        <v>11986</v>
      </c>
      <c r="P44" s="134">
        <v>17728</v>
      </c>
    </row>
    <row r="45" spans="1:16" ht="39">
      <c r="A45" s="107">
        <v>38</v>
      </c>
      <c r="B45" s="108"/>
      <c r="C45" s="109"/>
      <c r="D45" s="109"/>
      <c r="E45" s="110"/>
      <c r="F45" s="108"/>
      <c r="G45" s="109"/>
      <c r="H45" s="109"/>
      <c r="I45" s="111"/>
      <c r="J45" s="60" t="s">
        <v>85</v>
      </c>
      <c r="K45" s="42"/>
      <c r="L45" s="42"/>
      <c r="M45" s="32"/>
      <c r="N45" s="35"/>
      <c r="O45" s="132"/>
      <c r="P45" s="134">
        <v>0</v>
      </c>
    </row>
    <row r="46" spans="1:16" ht="14.25" customHeight="1">
      <c r="A46" s="107">
        <v>41</v>
      </c>
      <c r="B46" s="108"/>
      <c r="C46" s="109"/>
      <c r="D46" s="109"/>
      <c r="E46" s="110"/>
      <c r="F46" s="108"/>
      <c r="G46" s="109"/>
      <c r="H46" s="109"/>
      <c r="I46" s="111"/>
      <c r="J46" s="62" t="s">
        <v>62</v>
      </c>
      <c r="K46" s="35">
        <v>1413</v>
      </c>
      <c r="L46" s="35">
        <v>1413</v>
      </c>
      <c r="M46" s="32"/>
      <c r="N46" s="35">
        <v>1413</v>
      </c>
      <c r="O46" s="132">
        <v>1383</v>
      </c>
      <c r="P46" s="134">
        <v>1600.5</v>
      </c>
    </row>
    <row r="47" spans="1:16" ht="28.5" customHeight="1">
      <c r="A47" s="107">
        <v>42</v>
      </c>
      <c r="B47" s="112"/>
      <c r="C47" s="113"/>
      <c r="D47" s="113"/>
      <c r="E47" s="114"/>
      <c r="F47" s="112"/>
      <c r="G47" s="113"/>
      <c r="H47" s="113"/>
      <c r="I47" s="115"/>
      <c r="J47" s="102" t="s">
        <v>86</v>
      </c>
      <c r="K47" s="35"/>
      <c r="L47" s="35"/>
      <c r="M47" s="32"/>
      <c r="N47" s="35"/>
      <c r="O47" s="132"/>
      <c r="P47" s="134">
        <v>0</v>
      </c>
    </row>
    <row r="48" spans="1:16" ht="12.75">
      <c r="A48" s="107">
        <v>43</v>
      </c>
      <c r="B48" s="112"/>
      <c r="C48" s="113"/>
      <c r="D48" s="113"/>
      <c r="E48" s="114"/>
      <c r="F48" s="112"/>
      <c r="G48" s="113"/>
      <c r="H48" s="113"/>
      <c r="I48" s="115"/>
      <c r="J48" s="103" t="s">
        <v>87</v>
      </c>
      <c r="K48" s="35"/>
      <c r="L48" s="35"/>
      <c r="M48" s="32"/>
      <c r="N48" s="35"/>
      <c r="O48" s="132"/>
      <c r="P48" s="134">
        <v>0</v>
      </c>
    </row>
    <row r="49" spans="1:16" ht="63.75">
      <c r="A49" s="107"/>
      <c r="B49" s="112"/>
      <c r="C49" s="113"/>
      <c r="D49" s="113"/>
      <c r="E49" s="114"/>
      <c r="F49" s="112"/>
      <c r="G49" s="113"/>
      <c r="H49" s="113"/>
      <c r="I49" s="115"/>
      <c r="J49" s="103" t="s">
        <v>88</v>
      </c>
      <c r="K49" s="35"/>
      <c r="L49" s="35"/>
      <c r="M49" s="32"/>
      <c r="N49" s="35"/>
      <c r="O49" s="132"/>
      <c r="P49" s="134">
        <v>0</v>
      </c>
    </row>
    <row r="50" spans="1:16" ht="25.5">
      <c r="A50" s="107">
        <v>46</v>
      </c>
      <c r="B50" s="116" t="s">
        <v>2</v>
      </c>
      <c r="C50" s="117" t="s">
        <v>24</v>
      </c>
      <c r="D50" s="117" t="s">
        <v>10</v>
      </c>
      <c r="E50" s="188" t="s">
        <v>11</v>
      </c>
      <c r="F50" s="189"/>
      <c r="G50" s="117" t="s">
        <v>3</v>
      </c>
      <c r="H50" s="117" t="s">
        <v>1</v>
      </c>
      <c r="I50" s="118" t="s">
        <v>25</v>
      </c>
      <c r="J50" s="9" t="s">
        <v>44</v>
      </c>
      <c r="K50" s="40">
        <f aca="true" t="shared" si="6" ref="K50:P50">SUM(K51:K53,K54,K62)</f>
        <v>76342</v>
      </c>
      <c r="L50" s="40">
        <f t="shared" si="6"/>
        <v>66130.3</v>
      </c>
      <c r="M50" s="40">
        <f t="shared" si="6"/>
        <v>0</v>
      </c>
      <c r="N50" s="40">
        <f t="shared" si="6"/>
        <v>76342</v>
      </c>
      <c r="O50" s="133">
        <f t="shared" si="6"/>
        <v>79663.3</v>
      </c>
      <c r="P50" s="153">
        <f t="shared" si="6"/>
        <v>82104.9</v>
      </c>
    </row>
    <row r="51" spans="1:16" ht="42.75" customHeight="1">
      <c r="A51" s="107">
        <v>47</v>
      </c>
      <c r="B51" s="108" t="s">
        <v>2</v>
      </c>
      <c r="C51" s="109" t="s">
        <v>24</v>
      </c>
      <c r="D51" s="109" t="s">
        <v>10</v>
      </c>
      <c r="E51" s="168" t="s">
        <v>59</v>
      </c>
      <c r="F51" s="169"/>
      <c r="G51" s="109" t="s">
        <v>14</v>
      </c>
      <c r="H51" s="109" t="s">
        <v>1</v>
      </c>
      <c r="I51" s="111" t="s">
        <v>25</v>
      </c>
      <c r="J51" s="148" t="s">
        <v>89</v>
      </c>
      <c r="K51" s="34">
        <v>5814</v>
      </c>
      <c r="L51" s="34">
        <v>4700</v>
      </c>
      <c r="N51" s="35">
        <v>5814</v>
      </c>
      <c r="O51" s="132">
        <v>6881.9</v>
      </c>
      <c r="P51" s="134">
        <v>3310</v>
      </c>
    </row>
    <row r="52" spans="1:16" ht="38.25">
      <c r="A52" s="107">
        <v>48</v>
      </c>
      <c r="B52" s="108" t="s">
        <v>2</v>
      </c>
      <c r="C52" s="109" t="s">
        <v>24</v>
      </c>
      <c r="D52" s="109" t="s">
        <v>10</v>
      </c>
      <c r="E52" s="168" t="s">
        <v>45</v>
      </c>
      <c r="F52" s="169"/>
      <c r="G52" s="109" t="s">
        <v>14</v>
      </c>
      <c r="H52" s="109" t="s">
        <v>1</v>
      </c>
      <c r="I52" s="111" t="s">
        <v>25</v>
      </c>
      <c r="J52" s="7" t="s">
        <v>75</v>
      </c>
      <c r="K52" s="35">
        <v>433.9</v>
      </c>
      <c r="L52" s="35">
        <v>433.9</v>
      </c>
      <c r="N52" s="35">
        <v>433.9</v>
      </c>
      <c r="O52" s="132">
        <v>286.4</v>
      </c>
      <c r="P52" s="134">
        <v>318.9</v>
      </c>
    </row>
    <row r="53" spans="1:16" ht="38.25">
      <c r="A53" s="107">
        <v>50</v>
      </c>
      <c r="B53" s="108" t="s">
        <v>2</v>
      </c>
      <c r="C53" s="109" t="s">
        <v>24</v>
      </c>
      <c r="D53" s="109" t="s">
        <v>10</v>
      </c>
      <c r="E53" s="168" t="s">
        <v>46</v>
      </c>
      <c r="F53" s="169"/>
      <c r="G53" s="109" t="s">
        <v>14</v>
      </c>
      <c r="H53" s="109" t="s">
        <v>1</v>
      </c>
      <c r="I53" s="111" t="s">
        <v>25</v>
      </c>
      <c r="J53" s="65" t="s">
        <v>90</v>
      </c>
      <c r="K53" s="35">
        <v>6565</v>
      </c>
      <c r="L53" s="35">
        <v>5152</v>
      </c>
      <c r="N53" s="35">
        <v>6565</v>
      </c>
      <c r="O53" s="132">
        <v>7234</v>
      </c>
      <c r="P53" s="134">
        <v>4887</v>
      </c>
    </row>
    <row r="54" spans="1:16" ht="24.75" customHeight="1">
      <c r="A54" s="107">
        <v>51</v>
      </c>
      <c r="B54" s="116" t="s">
        <v>2</v>
      </c>
      <c r="C54" s="117" t="s">
        <v>24</v>
      </c>
      <c r="D54" s="117" t="s">
        <v>10</v>
      </c>
      <c r="E54" s="188" t="s">
        <v>49</v>
      </c>
      <c r="F54" s="189"/>
      <c r="G54" s="117" t="s">
        <v>14</v>
      </c>
      <c r="H54" s="117" t="s">
        <v>1</v>
      </c>
      <c r="I54" s="118" t="s">
        <v>25</v>
      </c>
      <c r="J54" s="143" t="s">
        <v>60</v>
      </c>
      <c r="K54" s="144">
        <f>SUM(K57:K59)</f>
        <v>15225.1</v>
      </c>
      <c r="L54" s="144">
        <f>SUM(L57:L59)</f>
        <v>14365.4</v>
      </c>
      <c r="M54" s="144">
        <f>SUM(M57:M59)</f>
        <v>0</v>
      </c>
      <c r="N54" s="144">
        <f>SUM(N57:N59)</f>
        <v>15225.1</v>
      </c>
      <c r="O54" s="141">
        <f>SUM(O57:O59)</f>
        <v>15343</v>
      </c>
      <c r="P54" s="156">
        <f>P56+P57+P58+P59+P61+P60</f>
        <v>16928</v>
      </c>
    </row>
    <row r="55" spans="1:16" ht="12.75">
      <c r="A55" s="107">
        <v>52</v>
      </c>
      <c r="B55" s="120"/>
      <c r="C55" s="121"/>
      <c r="D55" s="121"/>
      <c r="E55" s="122"/>
      <c r="F55" s="120"/>
      <c r="G55" s="121"/>
      <c r="H55" s="121"/>
      <c r="I55" s="142"/>
      <c r="J55" s="145" t="s">
        <v>28</v>
      </c>
      <c r="K55" s="35"/>
      <c r="L55" s="35"/>
      <c r="M55" s="146"/>
      <c r="N55" s="35"/>
      <c r="O55" s="132"/>
      <c r="P55" s="134"/>
    </row>
    <row r="56" spans="1:16" ht="63.75">
      <c r="A56" s="107">
        <v>53</v>
      </c>
      <c r="B56" s="120"/>
      <c r="C56" s="121"/>
      <c r="D56" s="121"/>
      <c r="E56" s="122"/>
      <c r="F56" s="120"/>
      <c r="G56" s="121"/>
      <c r="H56" s="121"/>
      <c r="I56" s="123"/>
      <c r="J56" s="61" t="s">
        <v>91</v>
      </c>
      <c r="K56" s="104"/>
      <c r="L56" s="104"/>
      <c r="N56" s="104"/>
      <c r="O56" s="135"/>
      <c r="P56" s="134">
        <v>21</v>
      </c>
    </row>
    <row r="57" spans="1:16" ht="51">
      <c r="A57" s="107">
        <v>54</v>
      </c>
      <c r="B57" s="108"/>
      <c r="C57" s="109"/>
      <c r="D57" s="109"/>
      <c r="E57" s="110"/>
      <c r="F57" s="108"/>
      <c r="G57" s="109"/>
      <c r="H57" s="109"/>
      <c r="I57" s="111"/>
      <c r="J57" s="65" t="s">
        <v>63</v>
      </c>
      <c r="K57" s="35">
        <v>15146</v>
      </c>
      <c r="L57" s="35">
        <v>14286.3</v>
      </c>
      <c r="N57" s="35">
        <v>15146</v>
      </c>
      <c r="O57" s="132">
        <v>15259.5</v>
      </c>
      <c r="P57" s="134">
        <v>16387</v>
      </c>
    </row>
    <row r="58" spans="1:16" ht="51">
      <c r="A58" s="107">
        <v>55</v>
      </c>
      <c r="B58" s="108"/>
      <c r="C58" s="109"/>
      <c r="D58" s="109"/>
      <c r="E58" s="110"/>
      <c r="F58" s="108"/>
      <c r="G58" s="109"/>
      <c r="H58" s="109"/>
      <c r="I58" s="111"/>
      <c r="J58" s="6" t="s">
        <v>68</v>
      </c>
      <c r="K58" s="35">
        <v>0.1</v>
      </c>
      <c r="L58" s="35">
        <v>0.1</v>
      </c>
      <c r="N58" s="35">
        <v>0.1</v>
      </c>
      <c r="O58" s="132">
        <v>0.1</v>
      </c>
      <c r="P58" s="134">
        <v>0.1</v>
      </c>
    </row>
    <row r="59" spans="1:16" ht="25.5">
      <c r="A59" s="107">
        <v>56</v>
      </c>
      <c r="B59" s="108"/>
      <c r="C59" s="109"/>
      <c r="D59" s="109"/>
      <c r="E59" s="110"/>
      <c r="F59" s="108"/>
      <c r="G59" s="109"/>
      <c r="H59" s="109"/>
      <c r="I59" s="111"/>
      <c r="J59" s="119" t="s">
        <v>69</v>
      </c>
      <c r="K59" s="34">
        <v>79</v>
      </c>
      <c r="L59" s="34">
        <v>79</v>
      </c>
      <c r="N59" s="34">
        <v>79</v>
      </c>
      <c r="O59" s="132">
        <v>83.4</v>
      </c>
      <c r="P59" s="134">
        <v>98.3</v>
      </c>
    </row>
    <row r="60" spans="1:16" ht="38.25">
      <c r="A60" s="107">
        <v>57</v>
      </c>
      <c r="B60" s="108" t="s">
        <v>2</v>
      </c>
      <c r="C60" s="109" t="s">
        <v>24</v>
      </c>
      <c r="D60" s="109" t="s">
        <v>10</v>
      </c>
      <c r="E60" s="168" t="s">
        <v>94</v>
      </c>
      <c r="F60" s="169"/>
      <c r="G60" s="109" t="s">
        <v>14</v>
      </c>
      <c r="H60" s="109" t="s">
        <v>1</v>
      </c>
      <c r="I60" s="111" t="s">
        <v>25</v>
      </c>
      <c r="J60" s="65" t="s">
        <v>93</v>
      </c>
      <c r="K60" s="34"/>
      <c r="L60" s="34"/>
      <c r="N60" s="34"/>
      <c r="O60" s="132"/>
      <c r="P60" s="134">
        <v>275.7</v>
      </c>
    </row>
    <row r="61" spans="1:16" ht="38.25">
      <c r="A61" s="107">
        <v>58</v>
      </c>
      <c r="B61" s="108"/>
      <c r="C61" s="109"/>
      <c r="D61" s="109"/>
      <c r="E61" s="110"/>
      <c r="F61" s="108"/>
      <c r="G61" s="109"/>
      <c r="H61" s="109"/>
      <c r="I61" s="111"/>
      <c r="J61" s="119" t="s">
        <v>92</v>
      </c>
      <c r="K61" s="34"/>
      <c r="L61" s="34"/>
      <c r="N61" s="34"/>
      <c r="O61" s="132"/>
      <c r="P61" s="134">
        <v>145.9</v>
      </c>
    </row>
    <row r="62" spans="1:16" ht="15" customHeight="1">
      <c r="A62" s="107">
        <v>59</v>
      </c>
      <c r="B62" s="116" t="s">
        <v>2</v>
      </c>
      <c r="C62" s="117" t="s">
        <v>24</v>
      </c>
      <c r="D62" s="117" t="s">
        <v>10</v>
      </c>
      <c r="E62" s="188" t="s">
        <v>27</v>
      </c>
      <c r="F62" s="189"/>
      <c r="G62" s="117" t="s">
        <v>14</v>
      </c>
      <c r="H62" s="117" t="s">
        <v>1</v>
      </c>
      <c r="I62" s="118" t="s">
        <v>25</v>
      </c>
      <c r="J62" s="10" t="s">
        <v>79</v>
      </c>
      <c r="K62" s="40">
        <f>SUM(K65:K65)</f>
        <v>48304</v>
      </c>
      <c r="L62" s="40">
        <f>SUM(L65:L65)</f>
        <v>41479</v>
      </c>
      <c r="M62" s="40">
        <f>SUM(M65:M65)</f>
        <v>0</v>
      </c>
      <c r="N62" s="40">
        <f>SUM(N65:N65)</f>
        <v>48304</v>
      </c>
      <c r="O62" s="133">
        <f>SUM(O65:O65)</f>
        <v>49918</v>
      </c>
      <c r="P62" s="153">
        <f>SUM(P64:P65)</f>
        <v>56661</v>
      </c>
    </row>
    <row r="63" spans="1:16" ht="11.25" customHeight="1">
      <c r="A63" s="107">
        <v>60</v>
      </c>
      <c r="B63" s="108"/>
      <c r="C63" s="109"/>
      <c r="D63" s="109"/>
      <c r="E63" s="110"/>
      <c r="F63" s="108"/>
      <c r="G63" s="109"/>
      <c r="H63" s="109"/>
      <c r="I63" s="111"/>
      <c r="J63" s="6" t="s">
        <v>28</v>
      </c>
      <c r="K63" s="34"/>
      <c r="L63" s="34"/>
      <c r="N63" s="35"/>
      <c r="O63" s="132"/>
      <c r="P63" s="134"/>
    </row>
    <row r="64" spans="1:16" ht="51">
      <c r="A64" s="107">
        <v>61</v>
      </c>
      <c r="B64" s="108"/>
      <c r="C64" s="109"/>
      <c r="D64" s="109"/>
      <c r="E64" s="110"/>
      <c r="F64" s="108"/>
      <c r="G64" s="109"/>
      <c r="H64" s="109"/>
      <c r="I64" s="111"/>
      <c r="J64" s="66" t="s">
        <v>82</v>
      </c>
      <c r="K64" s="34"/>
      <c r="L64" s="34"/>
      <c r="N64" s="35"/>
      <c r="O64" s="132"/>
      <c r="P64" s="134">
        <v>17777</v>
      </c>
    </row>
    <row r="65" spans="1:16" ht="153">
      <c r="A65" s="107">
        <v>62</v>
      </c>
      <c r="B65" s="108"/>
      <c r="C65" s="157"/>
      <c r="D65" s="157"/>
      <c r="E65" s="158"/>
      <c r="F65" s="159"/>
      <c r="G65" s="157"/>
      <c r="H65" s="157"/>
      <c r="I65" s="160"/>
      <c r="J65" s="147" t="s">
        <v>67</v>
      </c>
      <c r="K65" s="161">
        <f>47602+351+351</f>
        <v>48304</v>
      </c>
      <c r="L65" s="161">
        <v>41479</v>
      </c>
      <c r="M65" s="32"/>
      <c r="N65" s="161">
        <f>47602+351+351</f>
        <v>48304</v>
      </c>
      <c r="O65" s="162">
        <v>49918</v>
      </c>
      <c r="P65" s="137">
        <v>38884</v>
      </c>
    </row>
    <row r="66" spans="1:16" ht="13.5" thickBot="1">
      <c r="A66" s="16">
        <v>63</v>
      </c>
      <c r="B66" s="106"/>
      <c r="C66" s="139"/>
      <c r="D66" s="139"/>
      <c r="E66" s="190"/>
      <c r="F66" s="190"/>
      <c r="G66" s="139"/>
      <c r="H66" s="139"/>
      <c r="I66" s="139"/>
      <c r="J66" s="163" t="s">
        <v>58</v>
      </c>
      <c r="K66" s="153" t="e">
        <f>SUM(K14,K37)</f>
        <v>#REF!</v>
      </c>
      <c r="L66" s="153" t="e">
        <f>SUM(L14,L37)-9.126-6078.162</f>
        <v>#REF!</v>
      </c>
      <c r="M66" s="153" t="e">
        <f>SUM(M14,M37)-6078.16-9.126</f>
        <v>#REF!</v>
      </c>
      <c r="N66" s="153" t="e">
        <f>SUM(N14,N37)</f>
        <v>#REF!</v>
      </c>
      <c r="O66" s="153" t="e">
        <f>SUM(O14,O37)</f>
        <v>#REF!</v>
      </c>
      <c r="P66" s="153">
        <f>SUM(P14,P37)</f>
        <v>238652.43199999997</v>
      </c>
    </row>
    <row r="67" ht="11.25">
      <c r="A67" s="167"/>
    </row>
    <row r="68" spans="1:16" ht="12.75">
      <c r="A68" s="166"/>
      <c r="H68" s="97"/>
      <c r="I68" s="98"/>
      <c r="J68" s="99"/>
      <c r="K68" s="100"/>
      <c r="L68" s="97"/>
      <c r="M68" s="97"/>
      <c r="N68" s="97"/>
      <c r="O68" s="97"/>
      <c r="P68" s="97"/>
    </row>
    <row r="69" spans="1:16" ht="12.75">
      <c r="A69" s="166"/>
      <c r="H69" s="165" t="s">
        <v>98</v>
      </c>
      <c r="I69" s="166"/>
      <c r="J69" s="166"/>
      <c r="K69" s="166"/>
      <c r="L69" s="166"/>
      <c r="M69" s="166"/>
      <c r="N69" s="166"/>
      <c r="O69" s="166"/>
      <c r="P69" s="166"/>
    </row>
    <row r="70" spans="1:16" ht="12.75">
      <c r="A70" s="166"/>
      <c r="H70" s="97"/>
      <c r="I70" s="98"/>
      <c r="J70" s="99"/>
      <c r="K70" s="100"/>
      <c r="L70" s="97"/>
      <c r="M70" s="97"/>
      <c r="N70" s="97"/>
      <c r="O70" s="97"/>
      <c r="P70" s="97"/>
    </row>
    <row r="71" ht="11.25">
      <c r="A71" s="166"/>
    </row>
    <row r="72" ht="11.25">
      <c r="A72" s="166"/>
    </row>
    <row r="73" ht="12.75" customHeight="1"/>
    <row r="77" spans="1:26" s="32" customFormat="1" ht="142.5" customHeight="1">
      <c r="A77" s="1"/>
      <c r="B77" s="1"/>
      <c r="C77" s="1"/>
      <c r="D77" s="1"/>
      <c r="E77" s="1"/>
      <c r="F77" s="1"/>
      <c r="G77" s="1"/>
      <c r="H77" s="1"/>
      <c r="I77" s="2"/>
      <c r="J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45" customHeight="1"/>
    <row r="79" ht="27" customHeight="1"/>
    <row r="80" ht="21.75" customHeight="1"/>
    <row r="81" ht="45" customHeight="1"/>
    <row r="82" ht="39.75" customHeight="1"/>
    <row r="83" ht="42.75" customHeight="1"/>
    <row r="84" ht="18.75" customHeight="1"/>
  </sheetData>
  <sheetProtection/>
  <mergeCells count="46">
    <mergeCell ref="J5:P5"/>
    <mergeCell ref="J6:P6"/>
    <mergeCell ref="J1:P1"/>
    <mergeCell ref="J2:P2"/>
    <mergeCell ref="J3:P3"/>
    <mergeCell ref="J4:P4"/>
    <mergeCell ref="E54:F54"/>
    <mergeCell ref="E62:F62"/>
    <mergeCell ref="E66:F66"/>
    <mergeCell ref="E41:F41"/>
    <mergeCell ref="E50:F50"/>
    <mergeCell ref="E39:F39"/>
    <mergeCell ref="E51:F51"/>
    <mergeCell ref="E52:F52"/>
    <mergeCell ref="E53:F53"/>
    <mergeCell ref="E40:F40"/>
    <mergeCell ref="E26:F26"/>
    <mergeCell ref="E31:F31"/>
    <mergeCell ref="E32:F32"/>
    <mergeCell ref="E33:F33"/>
    <mergeCell ref="E34:F34"/>
    <mergeCell ref="E35:F35"/>
    <mergeCell ref="E27:F27"/>
    <mergeCell ref="E28:F28"/>
    <mergeCell ref="E29:F29"/>
    <mergeCell ref="E30:F30"/>
    <mergeCell ref="B13:I13"/>
    <mergeCell ref="E14:F14"/>
    <mergeCell ref="E37:F37"/>
    <mergeCell ref="E38:F38"/>
    <mergeCell ref="E36:F36"/>
    <mergeCell ref="E17:F17"/>
    <mergeCell ref="E22:F22"/>
    <mergeCell ref="E23:F23"/>
    <mergeCell ref="E24:F24"/>
    <mergeCell ref="E25:F25"/>
    <mergeCell ref="H69:P69"/>
    <mergeCell ref="A67:A72"/>
    <mergeCell ref="E60:F60"/>
    <mergeCell ref="A7:Z8"/>
    <mergeCell ref="E15:F15"/>
    <mergeCell ref="E16:F16"/>
    <mergeCell ref="E19:F19"/>
    <mergeCell ref="E20:F20"/>
    <mergeCell ref="E21:F21"/>
    <mergeCell ref="B12:I12"/>
  </mergeCells>
  <printOptions/>
  <pageMargins left="0.984251968503937" right="0.3937007874015748" top="0.7874015748031497" bottom="0.7874015748031497" header="0.5118110236220472" footer="0.5118110236220472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2015-11-26T10:19:22Z</cp:lastPrinted>
  <dcterms:created xsi:type="dcterms:W3CDTF">2004-11-29T04:51:36Z</dcterms:created>
  <dcterms:modified xsi:type="dcterms:W3CDTF">2015-12-03T13:50:30Z</dcterms:modified>
  <cp:category/>
  <cp:version/>
  <cp:contentType/>
  <cp:contentStatus/>
</cp:coreProperties>
</file>