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ДЕКАБРЬ 2021\"/>
    </mc:Choice>
  </mc:AlternateContent>
  <bookViews>
    <workbookView xWindow="0" yWindow="0" windowWidth="19200" windowHeight="11490"/>
  </bookViews>
  <sheets>
    <sheet name="дополнительное" sheetId="3" r:id="rId1"/>
  </sheets>
  <definedNames>
    <definedName name="_xlnm._FilterDatabase" localSheetId="0" hidden="1">дополнительное!$A$6:$G$92</definedName>
    <definedName name="_xlnm.Print_Area" localSheetId="0">дополнительное!$A$1:$G$95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3" l="1"/>
  <c r="G21" i="3" l="1"/>
  <c r="G88" i="3" l="1"/>
  <c r="G89" i="3"/>
  <c r="G90" i="3"/>
  <c r="G91" i="3"/>
  <c r="G81" i="3"/>
  <c r="G82" i="3"/>
  <c r="G83" i="3"/>
  <c r="G84" i="3"/>
  <c r="G85" i="3"/>
  <c r="G87" i="3"/>
  <c r="F80" i="3"/>
  <c r="G73" i="3"/>
  <c r="G74" i="3"/>
  <c r="G75" i="3"/>
  <c r="G76" i="3"/>
  <c r="G77" i="3"/>
  <c r="G79" i="3"/>
  <c r="F72" i="3"/>
  <c r="G65" i="3"/>
  <c r="G66" i="3"/>
  <c r="G67" i="3"/>
  <c r="G68" i="3"/>
  <c r="G69" i="3"/>
  <c r="G71" i="3"/>
  <c r="F64" i="3"/>
  <c r="G57" i="3"/>
  <c r="G58" i="3"/>
  <c r="G59" i="3"/>
  <c r="G60" i="3"/>
  <c r="G63" i="3"/>
  <c r="F56" i="3"/>
  <c r="G49" i="3"/>
  <c r="G50" i="3"/>
  <c r="G52" i="3"/>
  <c r="G53" i="3"/>
  <c r="G55" i="3"/>
  <c r="F48" i="3"/>
  <c r="G41" i="3"/>
  <c r="G42" i="3"/>
  <c r="G43" i="3"/>
  <c r="G45" i="3"/>
  <c r="G47" i="3"/>
  <c r="F40" i="3"/>
  <c r="G27" i="3"/>
  <c r="G28" i="3"/>
  <c r="G29" i="3"/>
  <c r="G33" i="3"/>
  <c r="G34" i="3"/>
  <c r="G35" i="3"/>
  <c r="G36" i="3"/>
  <c r="G37" i="3"/>
  <c r="G38" i="3"/>
  <c r="G39" i="3"/>
  <c r="F32" i="3"/>
  <c r="F25" i="3"/>
  <c r="G22" i="3"/>
  <c r="G23" i="3"/>
  <c r="F24" i="3" l="1"/>
  <c r="G20" i="3" l="1"/>
  <c r="G18" i="3"/>
  <c r="G19" i="3"/>
  <c r="G8" i="3"/>
  <c r="G9" i="3"/>
  <c r="G11" i="3"/>
  <c r="G12" i="3"/>
  <c r="G16" i="3"/>
  <c r="G17" i="3"/>
  <c r="F92" i="3"/>
  <c r="E80" i="3" l="1"/>
  <c r="G80" i="3" s="1"/>
  <c r="E72" i="3"/>
  <c r="G72" i="3" s="1"/>
  <c r="E64" i="3"/>
  <c r="G64" i="3" s="1"/>
  <c r="E61" i="3"/>
  <c r="E48" i="3"/>
  <c r="G48" i="3" s="1"/>
  <c r="E44" i="3"/>
  <c r="G44" i="3" s="1"/>
  <c r="E40" i="3"/>
  <c r="G40" i="3" s="1"/>
  <c r="E32" i="3"/>
  <c r="G32" i="3" s="1"/>
  <c r="E31" i="3"/>
  <c r="G31" i="3" s="1"/>
  <c r="G26" i="3"/>
  <c r="E25" i="3"/>
  <c r="G25" i="3" s="1"/>
  <c r="E15" i="3"/>
  <c r="G15" i="3" s="1"/>
  <c r="G14" i="3"/>
  <c r="E10" i="3"/>
  <c r="G10" i="3" s="1"/>
  <c r="D80" i="3"/>
  <c r="D72" i="3"/>
  <c r="D64" i="3"/>
  <c r="D56" i="3"/>
  <c r="D48" i="3"/>
  <c r="D40" i="3"/>
  <c r="D32" i="3"/>
  <c r="D25" i="3"/>
  <c r="D18" i="3"/>
  <c r="D7" i="3"/>
  <c r="D24" i="3" l="1"/>
  <c r="E7" i="3"/>
  <c r="E56" i="3"/>
  <c r="G56" i="3" s="1"/>
  <c r="G61" i="3"/>
  <c r="G101" i="3" s="1"/>
  <c r="D92" i="3"/>
  <c r="G99" i="3"/>
  <c r="G7" i="3" l="1"/>
  <c r="E24" i="3"/>
  <c r="G24" i="3" s="1"/>
  <c r="E92" i="3" l="1"/>
  <c r="G92" i="3" s="1"/>
</calcChain>
</file>

<file path=xl/sharedStrings.xml><?xml version="1.0" encoding="utf-8"?>
<sst xmlns="http://schemas.openxmlformats.org/spreadsheetml/2006/main" count="112" uniqueCount="51">
  <si>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</si>
  <si>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</si>
  <si>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</si>
  <si>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</si>
  <si>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</si>
  <si>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</si>
  <si>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</si>
  <si>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</si>
  <si>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</si>
  <si>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</si>
  <si>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</si>
  <si>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</si>
  <si>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</si>
  <si>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</si>
  <si>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</si>
  <si>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</si>
  <si>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</si>
  <si>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</si>
  <si>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</si>
  <si>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</si>
  <si>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</si>
  <si>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</si>
  <si>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</si>
  <si>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</si>
  <si>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</si>
  <si>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Махнёвского муниципального образования</t>
  </si>
  <si>
    <t>Средства массовой информации</t>
  </si>
  <si>
    <t>Учреждение по обслуживанию ОМС Махнёвского МО</t>
  </si>
  <si>
    <t>МКУ «Мугайский музейно-туристский комплекс"</t>
  </si>
  <si>
    <t>МКУ «Махневский физкультурно-спортивный комплекс «Ермак»</t>
  </si>
  <si>
    <t xml:space="preserve">Финансовый отдел Администрации Махнёвского муниципального образования 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</si>
  <si>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</si>
  <si>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</si>
  <si>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</si>
  <si>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</si>
  <si>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</si>
  <si>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</si>
  <si>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</si>
  <si>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</si>
  <si>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МКУ "Махневский культуно - досуговый центр"</t>
  </si>
  <si>
    <t>0113/ 0309/0410/0801</t>
  </si>
  <si>
    <t>0707/1102</t>
  </si>
  <si>
    <t>Утвержденные бюджетные назначения  на 2021 год, тыс. руб.</t>
  </si>
  <si>
    <t xml:space="preserve">% исполнения к году </t>
  </si>
  <si>
    <t xml:space="preserve"> Приложение №6 </t>
  </si>
  <si>
    <t xml:space="preserve">к Постановлению Администрации </t>
  </si>
  <si>
    <t>Утвержденные бюджетные назначения с учетом уточнения на 2021 год, тыс. руб.</t>
  </si>
  <si>
    <t>Информация об исполнении  бюджета Махнёвского муниципального образования за  9 месяцев 2021 года                                                                                                            по получателям бюджетных средств</t>
  </si>
  <si>
    <t>Исполнено за 9 месяцев 2021 года</t>
  </si>
  <si>
    <t xml:space="preserve"> </t>
  </si>
  <si>
    <t xml:space="preserve">  от 02.12.2021 г. № 966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</si>
</sst>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"/>
    <numFmt numFmtId="166" formatCode="#,##0.0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9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6" fontId="0" fillId="0" borderId="0" xfId="0" applyNumberFormat="1"/>
    <xf numFmtId="0" fontId="6" fillId="0" borderId="0" xfId="0" applyFont="1"/>
    <xf numFmtId="166" fontId="7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164" fontId="0" fillId="0" borderId="0" xfId="0" applyNumberFormat="1"/>
    <xf numFmtId="166" fontId="4" fillId="0" borderId="0" xfId="0" applyNumberFormat="1" applyFont="1" applyBorder="1" applyAlignment="1">
      <alignment vertical="center" wrapText="1"/>
    </xf>
    <xf numFmtId="166" fontId="2" fillId="0" borderId="0" xfId="0" applyNumberFormat="1" applyFont="1"/>
    <xf numFmtId="164" fontId="9" fillId="0" borderId="0" xfId="1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164" fontId="5" fillId="0" borderId="0" xfId="0" applyNumberFormat="1" applyFont="1"/>
    <xf numFmtId="164" fontId="11" fillId="0" borderId="0" xfId="1" applyNumberFormat="1" applyFont="1" applyBorder="1" applyAlignment="1">
      <alignment horizontal="center" vertical="center"/>
    </xf>
    <xf numFmtId="0" fontId="12" fillId="0" borderId="0" xfId="0" applyFont="1"/>
    <xf numFmtId="49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zoomScale="110" zoomScaleNormal="110" workbookViewId="0">
      <selection activeCell="C4" sqref="C4:G4"/>
    </sheetView>
  </sheetViews>
  <sheetFormatPr defaultRowHeight="12.75" x14ac:dyDescent="0.2"/>
  <cols>
    <col min="1" max="1" width="5.7109375" customWidth="1"/>
    <col min="2" max="2" width="14.140625" customWidth="1"/>
    <col min="3" max="3" width="47.5703125" customWidth="1"/>
    <col min="4" max="4" width="13.140625" customWidth="1"/>
    <col min="5" max="5" width="13" customWidth="1"/>
    <col min="6" max="6" width="13.140625" customWidth="1"/>
    <col min="7" max="7" width="10.28515625" style="7" customWidth="1"/>
    <col min="8" max="8" width="9.85546875" customWidth="1"/>
    <col min="9" max="9" width="12.5703125" customWidth="1"/>
    <col min="11" max="11" width="9.42578125" bestFit="1" customWidth="1"/>
    <col min="13" max="13" width="9" customWidth="1"/>
  </cols>
  <sheetData>
    <row r="1" spans="1:14" x14ac:dyDescent="0.2">
      <c r="A1" s="23"/>
      <c r="B1" s="23"/>
      <c r="C1" s="69" t="s">
        <v>44</v>
      </c>
      <c r="D1" s="69"/>
      <c r="E1" s="69"/>
      <c r="F1" s="69"/>
      <c r="G1" s="69"/>
    </row>
    <row r="2" spans="1:14" x14ac:dyDescent="0.2">
      <c r="A2" s="23"/>
      <c r="B2" s="23"/>
      <c r="C2" s="70" t="s">
        <v>45</v>
      </c>
      <c r="D2" s="70"/>
      <c r="E2" s="70"/>
      <c r="F2" s="70"/>
      <c r="G2" s="70"/>
    </row>
    <row r="3" spans="1:14" x14ac:dyDescent="0.2">
      <c r="A3" s="23"/>
      <c r="B3" s="23"/>
      <c r="C3" s="70" t="s">
        <v>25</v>
      </c>
      <c r="D3" s="70"/>
      <c r="E3" s="70"/>
      <c r="F3" s="70"/>
      <c r="G3" s="70"/>
    </row>
    <row r="4" spans="1:14" x14ac:dyDescent="0.2">
      <c r="A4" s="23"/>
      <c r="B4" s="23"/>
      <c r="C4" s="70" t="s">
        <v>50</v>
      </c>
      <c r="D4" s="70"/>
      <c r="E4" s="70"/>
      <c r="F4" s="70"/>
      <c r="G4" s="70"/>
      <c r="H4" s="3"/>
      <c r="I4" s="3"/>
      <c r="J4" s="3"/>
    </row>
    <row r="5" spans="1:14" ht="36.6" customHeight="1" x14ac:dyDescent="0.2">
      <c r="A5" s="73" t="s">
        <v>47</v>
      </c>
      <c r="B5" s="74"/>
      <c r="C5" s="74"/>
      <c r="D5" s="74"/>
      <c r="E5" s="74"/>
      <c r="F5" s="74"/>
      <c r="G5" s="74"/>
      <c r="H5" s="1"/>
      <c r="I5" s="1"/>
      <c r="J5" s="1"/>
      <c r="K5" s="1"/>
    </row>
    <row r="6" spans="1:14" ht="69.75" customHeight="1" x14ac:dyDescent="0.2">
      <c r="A6" s="24" t="s">
        <v>0</v>
      </c>
      <c r="B6" s="25" t="s">
        <v>10</v>
      </c>
      <c r="C6" s="25" t="s">
        <v>9</v>
      </c>
      <c r="D6" s="57" t="s">
        <v>42</v>
      </c>
      <c r="E6" s="58" t="s">
        <v>46</v>
      </c>
      <c r="F6" s="58" t="s">
        <v>48</v>
      </c>
      <c r="G6" s="57" t="s">
        <v>43</v>
      </c>
      <c r="H6" s="6"/>
      <c r="I6" s="2"/>
      <c r="J6" s="6"/>
      <c r="K6" s="6"/>
    </row>
    <row r="7" spans="1:14" ht="22.5" customHeight="1" x14ac:dyDescent="0.2">
      <c r="A7" s="24">
        <v>1</v>
      </c>
      <c r="B7" s="27"/>
      <c r="C7" s="28" t="s">
        <v>22</v>
      </c>
      <c r="D7" s="29">
        <f>SUM(D8:D17)</f>
        <v>232696.59999999998</v>
      </c>
      <c r="E7" s="29">
        <f>SUM(E8:E17)</f>
        <v>331065.7</v>
      </c>
      <c r="F7" s="59">
        <v>192008.1</v>
      </c>
      <c r="G7" s="29">
        <f t="shared" ref="G7:G50" si="0">F7/E7*100</f>
        <v>57.996977639181594</v>
      </c>
      <c r="H7" s="20"/>
      <c r="I7" s="21"/>
      <c r="J7" s="13"/>
      <c r="K7" s="6"/>
    </row>
    <row r="8" spans="1:14" x14ac:dyDescent="0.2">
      <c r="A8" s="24"/>
      <c r="B8" s="30" t="s">
        <v>11</v>
      </c>
      <c r="C8" s="31" t="s">
        <v>1</v>
      </c>
      <c r="D8" s="33">
        <v>17986.400000000001</v>
      </c>
      <c r="E8" s="33">
        <v>17941.400000000001</v>
      </c>
      <c r="F8" s="60">
        <v>10701.8</v>
      </c>
      <c r="G8" s="33">
        <f t="shared" si="0"/>
        <v>59.64863388587289</v>
      </c>
      <c r="H8" s="20"/>
      <c r="I8" s="9"/>
      <c r="J8" s="6"/>
      <c r="K8" s="6"/>
    </row>
    <row r="9" spans="1:14" x14ac:dyDescent="0.2">
      <c r="A9" s="24"/>
      <c r="B9" s="30" t="s">
        <v>13</v>
      </c>
      <c r="C9" s="31" t="s">
        <v>12</v>
      </c>
      <c r="D9" s="33">
        <v>250</v>
      </c>
      <c r="E9" s="33">
        <v>250</v>
      </c>
      <c r="F9" s="60">
        <v>142.19999999999999</v>
      </c>
      <c r="G9" s="33">
        <f t="shared" si="0"/>
        <v>56.879999999999995</v>
      </c>
      <c r="H9" s="20"/>
      <c r="I9" s="2"/>
      <c r="J9" s="6"/>
      <c r="K9" s="13"/>
      <c r="M9" s="7"/>
    </row>
    <row r="10" spans="1:14" ht="25.5" x14ac:dyDescent="0.2">
      <c r="A10" s="24"/>
      <c r="B10" s="30" t="s">
        <v>14</v>
      </c>
      <c r="C10" s="31" t="s">
        <v>2</v>
      </c>
      <c r="D10" s="33">
        <v>4685.8999999999996</v>
      </c>
      <c r="E10" s="33">
        <f>4685.9+30</f>
        <v>4715.8999999999996</v>
      </c>
      <c r="F10" s="60">
        <v>4008.7</v>
      </c>
      <c r="G10" s="33">
        <f t="shared" si="0"/>
        <v>85.003922899128483</v>
      </c>
      <c r="H10" s="20"/>
      <c r="I10" s="21"/>
      <c r="J10" s="6"/>
      <c r="K10" s="13"/>
    </row>
    <row r="11" spans="1:14" x14ac:dyDescent="0.2">
      <c r="A11" s="24"/>
      <c r="B11" s="30" t="s">
        <v>15</v>
      </c>
      <c r="C11" s="31" t="s">
        <v>3</v>
      </c>
      <c r="D11" s="33">
        <v>22177.5</v>
      </c>
      <c r="E11" s="33">
        <v>113777</v>
      </c>
      <c r="F11" s="60">
        <v>31644.9</v>
      </c>
      <c r="G11" s="33">
        <f t="shared" si="0"/>
        <v>27.813090519173471</v>
      </c>
      <c r="H11" s="20"/>
      <c r="I11" s="21"/>
      <c r="J11" s="6"/>
      <c r="K11" s="13"/>
      <c r="M11" s="7"/>
    </row>
    <row r="12" spans="1:14" x14ac:dyDescent="0.2">
      <c r="A12" s="24"/>
      <c r="B12" s="30" t="s">
        <v>16</v>
      </c>
      <c r="C12" s="31" t="s">
        <v>4</v>
      </c>
      <c r="D12" s="33">
        <v>5158.1000000000004</v>
      </c>
      <c r="E12" s="33">
        <v>6193.6</v>
      </c>
      <c r="F12" s="60">
        <v>3248.5</v>
      </c>
      <c r="G12" s="33">
        <f t="shared" si="0"/>
        <v>52.449302505812447</v>
      </c>
      <c r="H12" s="20"/>
      <c r="I12" s="21"/>
      <c r="J12" s="6"/>
      <c r="K12" s="13"/>
      <c r="M12" s="14"/>
      <c r="N12" s="7"/>
    </row>
    <row r="13" spans="1:14" x14ac:dyDescent="0.2">
      <c r="A13" s="24"/>
      <c r="B13" s="30" t="s">
        <v>17</v>
      </c>
      <c r="C13" s="31" t="s">
        <v>5</v>
      </c>
      <c r="D13" s="33">
        <v>51</v>
      </c>
      <c r="E13" s="33">
        <v>0</v>
      </c>
      <c r="F13" s="60">
        <v>0</v>
      </c>
      <c r="G13" s="33">
        <v>0</v>
      </c>
      <c r="H13" s="20"/>
      <c r="I13" s="21"/>
      <c r="J13" s="6"/>
      <c r="K13" s="13"/>
      <c r="M13" s="7"/>
    </row>
    <row r="14" spans="1:14" ht="18.75" customHeight="1" x14ac:dyDescent="0.2">
      <c r="A14" s="24"/>
      <c r="B14" s="30" t="s">
        <v>18</v>
      </c>
      <c r="C14" s="31" t="s">
        <v>6</v>
      </c>
      <c r="D14" s="33">
        <v>150692.29999999999</v>
      </c>
      <c r="E14" s="33">
        <v>155366.5</v>
      </c>
      <c r="F14" s="60">
        <v>115779.5</v>
      </c>
      <c r="G14" s="33">
        <f t="shared" si="0"/>
        <v>74.520247286255398</v>
      </c>
      <c r="H14" s="20"/>
      <c r="I14" s="21"/>
      <c r="J14" s="6" t="s">
        <v>49</v>
      </c>
      <c r="K14" s="13"/>
      <c r="M14" s="7"/>
    </row>
    <row r="15" spans="1:14" x14ac:dyDescent="0.2">
      <c r="A15" s="24"/>
      <c r="B15" s="30" t="s">
        <v>19</v>
      </c>
      <c r="C15" s="31" t="s">
        <v>24</v>
      </c>
      <c r="D15" s="33">
        <v>312</v>
      </c>
      <c r="E15" s="33">
        <f>312-23.9</f>
        <v>288.10000000000002</v>
      </c>
      <c r="F15" s="60">
        <v>160</v>
      </c>
      <c r="G15" s="33">
        <f t="shared" si="0"/>
        <v>55.536272127733419</v>
      </c>
      <c r="H15" s="20"/>
      <c r="I15" s="21"/>
      <c r="J15" s="6"/>
      <c r="K15" s="13"/>
      <c r="M15" s="7"/>
    </row>
    <row r="16" spans="1:14" x14ac:dyDescent="0.2">
      <c r="A16" s="24"/>
      <c r="B16" s="34">
        <v>1000</v>
      </c>
      <c r="C16" s="31" t="s">
        <v>7</v>
      </c>
      <c r="D16" s="33">
        <v>31030.400000000001</v>
      </c>
      <c r="E16" s="33">
        <v>32180.2</v>
      </c>
      <c r="F16" s="60">
        <v>26050.6</v>
      </c>
      <c r="G16" s="33">
        <f t="shared" si="0"/>
        <v>80.952262571394826</v>
      </c>
      <c r="H16" s="20"/>
      <c r="I16" s="21"/>
      <c r="J16" s="6"/>
      <c r="K16" s="13"/>
      <c r="M16" s="7"/>
    </row>
    <row r="17" spans="1:13" x14ac:dyDescent="0.2">
      <c r="A17" s="24"/>
      <c r="B17" s="34">
        <v>1200</v>
      </c>
      <c r="C17" s="35" t="s">
        <v>26</v>
      </c>
      <c r="D17" s="33">
        <v>353</v>
      </c>
      <c r="E17" s="33">
        <v>353</v>
      </c>
      <c r="F17" s="61">
        <v>271.89999999999998</v>
      </c>
      <c r="G17" s="33">
        <f t="shared" si="0"/>
        <v>77.025495750708203</v>
      </c>
      <c r="H17" s="22"/>
      <c r="I17" s="21"/>
      <c r="J17" s="6"/>
      <c r="K17" s="13"/>
      <c r="M17" s="7"/>
    </row>
    <row r="18" spans="1:13" ht="19.5" customHeight="1" x14ac:dyDescent="0.2">
      <c r="A18" s="75">
        <v>2</v>
      </c>
      <c r="B18" s="36">
        <v>100</v>
      </c>
      <c r="C18" s="77" t="s">
        <v>21</v>
      </c>
      <c r="D18" s="46">
        <f>1852.2-252.8</f>
        <v>1599.4</v>
      </c>
      <c r="E18" s="46">
        <v>1431.2</v>
      </c>
      <c r="F18" s="62">
        <v>532.29999999999995</v>
      </c>
      <c r="G18" s="46">
        <f t="shared" si="0"/>
        <v>37.192565679150356</v>
      </c>
      <c r="H18" s="6"/>
      <c r="I18" s="2"/>
      <c r="J18" s="6"/>
      <c r="K18" s="6"/>
      <c r="M18" s="7"/>
    </row>
    <row r="19" spans="1:13" ht="19.5" customHeight="1" x14ac:dyDescent="0.2">
      <c r="A19" s="76"/>
      <c r="B19" s="36">
        <v>1200</v>
      </c>
      <c r="C19" s="76"/>
      <c r="D19" s="46">
        <v>150</v>
      </c>
      <c r="E19" s="46">
        <v>150</v>
      </c>
      <c r="F19" s="63">
        <v>0</v>
      </c>
      <c r="G19" s="46">
        <f t="shared" si="0"/>
        <v>0</v>
      </c>
      <c r="H19" s="6"/>
      <c r="I19" s="2"/>
      <c r="J19" s="6"/>
      <c r="K19" s="6"/>
      <c r="M19" s="7"/>
    </row>
    <row r="20" spans="1:13" ht="24.75" customHeight="1" x14ac:dyDescent="0.2">
      <c r="A20" s="54">
        <v>3</v>
      </c>
      <c r="B20" s="80">
        <v>100</v>
      </c>
      <c r="C20" s="77" t="s">
        <v>30</v>
      </c>
      <c r="D20" s="46">
        <v>3757.1</v>
      </c>
      <c r="E20" s="46">
        <v>3384.8</v>
      </c>
      <c r="F20" s="62">
        <v>1936</v>
      </c>
      <c r="G20" s="46">
        <f t="shared" si="0"/>
        <v>57.196880170172534</v>
      </c>
      <c r="H20" s="6"/>
      <c r="I20" s="2"/>
      <c r="J20" s="6"/>
      <c r="K20" s="6"/>
    </row>
    <row r="21" spans="1:13" ht="24.75" customHeight="1" x14ac:dyDescent="0.2">
      <c r="A21" s="67"/>
      <c r="B21" s="81"/>
      <c r="C21" s="79"/>
      <c r="D21" s="46">
        <v>0</v>
      </c>
      <c r="E21" s="46">
        <v>8</v>
      </c>
      <c r="F21" s="62">
        <v>8</v>
      </c>
      <c r="G21" s="46">
        <f t="shared" si="0"/>
        <v>100</v>
      </c>
      <c r="H21" s="6"/>
      <c r="I21" s="2"/>
      <c r="J21" s="6"/>
      <c r="K21" s="6"/>
    </row>
    <row r="22" spans="1:13" ht="24.75" customHeight="1" x14ac:dyDescent="0.2">
      <c r="A22" s="56">
        <v>4</v>
      </c>
      <c r="B22" s="80">
        <v>100</v>
      </c>
      <c r="C22" s="77" t="s">
        <v>23</v>
      </c>
      <c r="D22" s="68">
        <v>6</v>
      </c>
      <c r="E22" s="68">
        <v>1178.8</v>
      </c>
      <c r="F22" s="62">
        <v>727.3</v>
      </c>
      <c r="G22" s="46">
        <f t="shared" si="0"/>
        <v>61.698337292161519</v>
      </c>
      <c r="H22" s="6"/>
      <c r="I22" s="2"/>
      <c r="J22" s="6"/>
      <c r="K22" s="6"/>
    </row>
    <row r="23" spans="1:13" ht="24.75" customHeight="1" x14ac:dyDescent="0.2">
      <c r="A23" s="26">
        <v>5</v>
      </c>
      <c r="B23" s="79"/>
      <c r="C23" s="79"/>
      <c r="D23" s="68">
        <v>1258.8</v>
      </c>
      <c r="E23" s="68">
        <v>6</v>
      </c>
      <c r="F23" s="63">
        <v>0</v>
      </c>
      <c r="G23" s="46">
        <f t="shared" si="0"/>
        <v>0</v>
      </c>
      <c r="H23" s="6"/>
      <c r="I23" s="2"/>
      <c r="J23" s="6"/>
      <c r="K23" s="6"/>
    </row>
    <row r="24" spans="1:13" x14ac:dyDescent="0.2">
      <c r="A24" s="37"/>
      <c r="B24" s="38"/>
      <c r="C24" s="24" t="s">
        <v>20</v>
      </c>
      <c r="D24" s="39">
        <f>SUM(D25+D32+D40+D48+D56+D64+D72+D80)</f>
        <v>27316.57</v>
      </c>
      <c r="E24" s="39">
        <f>SUM(E25+E32+E40+E48+E56+E64+E72+E80)</f>
        <v>26583.869999999995</v>
      </c>
      <c r="F24" s="63">
        <f>SUM(F25+F32+F40+F48+F56+F64+F72+F80)</f>
        <v>15920.600000000002</v>
      </c>
      <c r="G24" s="39">
        <f t="shared" si="0"/>
        <v>59.888195360570172</v>
      </c>
      <c r="H24" s="5"/>
    </row>
    <row r="25" spans="1:13" x14ac:dyDescent="0.2">
      <c r="A25" s="40">
        <v>6</v>
      </c>
      <c r="B25" s="38"/>
      <c r="C25" s="24" t="s">
        <v>31</v>
      </c>
      <c r="D25" s="39">
        <f>SUM(D26:D31)</f>
        <v>8530.5</v>
      </c>
      <c r="E25" s="39">
        <f>SUM(E26:E31)</f>
        <v>7530.5</v>
      </c>
      <c r="F25" s="63">
        <f>SUM(F26:F31)</f>
        <v>3055.2999999999997</v>
      </c>
      <c r="G25" s="39">
        <f t="shared" si="0"/>
        <v>40.572339154106629</v>
      </c>
      <c r="H25" s="5"/>
    </row>
    <row r="26" spans="1:13" x14ac:dyDescent="0.2">
      <c r="A26" s="37"/>
      <c r="B26" s="41" t="s">
        <v>11</v>
      </c>
      <c r="C26" s="31" t="s">
        <v>1</v>
      </c>
      <c r="D26" s="42">
        <v>882.4</v>
      </c>
      <c r="E26" s="42">
        <v>993.4</v>
      </c>
      <c r="F26" s="60">
        <v>644.9</v>
      </c>
      <c r="G26" s="42">
        <f t="shared" si="0"/>
        <v>64.918461848198106</v>
      </c>
      <c r="H26" s="5"/>
    </row>
    <row r="27" spans="1:13" ht="25.5" x14ac:dyDescent="0.2">
      <c r="A27" s="37"/>
      <c r="B27" s="41" t="s">
        <v>14</v>
      </c>
      <c r="C27" s="43" t="s">
        <v>2</v>
      </c>
      <c r="D27" s="42">
        <v>332.3</v>
      </c>
      <c r="E27" s="42">
        <v>332.3</v>
      </c>
      <c r="F27" s="64">
        <v>129</v>
      </c>
      <c r="G27" s="42">
        <f t="shared" si="0"/>
        <v>38.820343063496836</v>
      </c>
      <c r="H27" s="5"/>
    </row>
    <row r="28" spans="1:13" x14ac:dyDescent="0.2">
      <c r="A28" s="37"/>
      <c r="B28" s="41" t="s">
        <v>15</v>
      </c>
      <c r="C28" s="43" t="s">
        <v>3</v>
      </c>
      <c r="D28" s="42">
        <v>2520</v>
      </c>
      <c r="E28" s="42">
        <v>2520</v>
      </c>
      <c r="F28" s="64">
        <v>561.20000000000005</v>
      </c>
      <c r="G28" s="42">
        <f t="shared" si="0"/>
        <v>22.269841269841272</v>
      </c>
      <c r="H28" s="5"/>
    </row>
    <row r="29" spans="1:13" x14ac:dyDescent="0.2">
      <c r="A29" s="37"/>
      <c r="B29" s="41" t="s">
        <v>16</v>
      </c>
      <c r="C29" s="43" t="s">
        <v>4</v>
      </c>
      <c r="D29" s="44">
        <v>4250</v>
      </c>
      <c r="E29" s="44">
        <v>3400</v>
      </c>
      <c r="F29" s="64">
        <v>1694.5</v>
      </c>
      <c r="G29" s="44">
        <f t="shared" si="0"/>
        <v>49.838235294117645</v>
      </c>
      <c r="H29" s="5"/>
    </row>
    <row r="30" spans="1:13" x14ac:dyDescent="0.2">
      <c r="A30" s="37"/>
      <c r="B30" s="41" t="s">
        <v>17</v>
      </c>
      <c r="C30" s="31" t="s">
        <v>5</v>
      </c>
      <c r="D30" s="42">
        <v>250</v>
      </c>
      <c r="E30" s="42">
        <v>0</v>
      </c>
      <c r="F30" s="60">
        <v>0</v>
      </c>
      <c r="G30" s="42">
        <v>0</v>
      </c>
      <c r="H30" s="5"/>
    </row>
    <row r="31" spans="1:13" x14ac:dyDescent="0.2">
      <c r="A31" s="37"/>
      <c r="B31" s="41" t="s">
        <v>19</v>
      </c>
      <c r="C31" s="31" t="s">
        <v>24</v>
      </c>
      <c r="D31" s="42">
        <v>295.8</v>
      </c>
      <c r="E31" s="42">
        <f>295.8-11</f>
        <v>284.8</v>
      </c>
      <c r="F31" s="60">
        <v>25.7</v>
      </c>
      <c r="G31" s="42">
        <f t="shared" si="0"/>
        <v>9.0238764044943807</v>
      </c>
      <c r="H31" s="5"/>
    </row>
    <row r="32" spans="1:13" x14ac:dyDescent="0.2">
      <c r="A32" s="40">
        <v>7</v>
      </c>
      <c r="B32" s="27"/>
      <c r="C32" s="24" t="s">
        <v>32</v>
      </c>
      <c r="D32" s="29">
        <f>SUM(D33:D39)</f>
        <v>2533.1999999999998</v>
      </c>
      <c r="E32" s="29">
        <f>SUM(E33:E39)</f>
        <v>2771.1</v>
      </c>
      <c r="F32" s="63">
        <f>SUM(F33:F39)</f>
        <v>1966.6</v>
      </c>
      <c r="G32" s="29">
        <f t="shared" si="0"/>
        <v>70.96820757100069</v>
      </c>
      <c r="H32" s="5"/>
    </row>
    <row r="33" spans="1:8" x14ac:dyDescent="0.2">
      <c r="A33" s="37"/>
      <c r="B33" s="34">
        <v>100</v>
      </c>
      <c r="C33" s="31" t="s">
        <v>1</v>
      </c>
      <c r="D33" s="32">
        <v>494</v>
      </c>
      <c r="E33" s="32">
        <v>501.6</v>
      </c>
      <c r="F33" s="60">
        <v>357.5</v>
      </c>
      <c r="G33" s="32">
        <f t="shared" si="0"/>
        <v>71.271929824561397</v>
      </c>
      <c r="H33" s="5"/>
    </row>
    <row r="34" spans="1:8" x14ac:dyDescent="0.2">
      <c r="A34" s="37"/>
      <c r="B34" s="45">
        <v>200</v>
      </c>
      <c r="C34" s="43" t="s">
        <v>12</v>
      </c>
      <c r="D34" s="32">
        <v>8.9</v>
      </c>
      <c r="E34" s="32">
        <v>8.9</v>
      </c>
      <c r="F34" s="64">
        <v>6.5</v>
      </c>
      <c r="G34" s="32">
        <f t="shared" si="0"/>
        <v>73.033707865168537</v>
      </c>
      <c r="H34" s="5"/>
    </row>
    <row r="35" spans="1:8" ht="25.5" x14ac:dyDescent="0.2">
      <c r="A35" s="37"/>
      <c r="B35" s="45">
        <v>300</v>
      </c>
      <c r="C35" s="43" t="s">
        <v>2</v>
      </c>
      <c r="D35" s="33">
        <v>100</v>
      </c>
      <c r="E35" s="33">
        <v>100</v>
      </c>
      <c r="F35" s="64">
        <v>100</v>
      </c>
      <c r="G35" s="33">
        <f t="shared" si="0"/>
        <v>100</v>
      </c>
      <c r="H35" s="5"/>
    </row>
    <row r="36" spans="1:8" x14ac:dyDescent="0.2">
      <c r="A36" s="37"/>
      <c r="B36" s="45">
        <v>400</v>
      </c>
      <c r="C36" s="43" t="s">
        <v>3</v>
      </c>
      <c r="D36" s="32">
        <v>1300</v>
      </c>
      <c r="E36" s="32">
        <v>1300</v>
      </c>
      <c r="F36" s="64">
        <v>749.2</v>
      </c>
      <c r="G36" s="32">
        <f t="shared" si="0"/>
        <v>57.630769230769232</v>
      </c>
      <c r="H36" s="5"/>
    </row>
    <row r="37" spans="1:8" x14ac:dyDescent="0.2">
      <c r="A37" s="37"/>
      <c r="B37" s="45">
        <v>500</v>
      </c>
      <c r="C37" s="43" t="s">
        <v>4</v>
      </c>
      <c r="D37" s="33">
        <v>555.79999999999995</v>
      </c>
      <c r="E37" s="33">
        <v>786.1</v>
      </c>
      <c r="F37" s="64">
        <v>692.3</v>
      </c>
      <c r="G37" s="33">
        <f t="shared" si="0"/>
        <v>88.067675868210131</v>
      </c>
      <c r="H37" s="5"/>
    </row>
    <row r="38" spans="1:8" x14ac:dyDescent="0.2">
      <c r="A38" s="37"/>
      <c r="B38" s="34">
        <v>600</v>
      </c>
      <c r="C38" s="31" t="s">
        <v>5</v>
      </c>
      <c r="D38" s="32">
        <v>30</v>
      </c>
      <c r="E38" s="32">
        <v>30</v>
      </c>
      <c r="F38" s="60">
        <v>30</v>
      </c>
      <c r="G38" s="32">
        <f t="shared" si="0"/>
        <v>100</v>
      </c>
      <c r="H38" s="5"/>
    </row>
    <row r="39" spans="1:8" x14ac:dyDescent="0.2">
      <c r="A39" s="37"/>
      <c r="B39" s="34">
        <v>800</v>
      </c>
      <c r="C39" s="31" t="s">
        <v>24</v>
      </c>
      <c r="D39" s="32">
        <v>44.5</v>
      </c>
      <c r="E39" s="32">
        <v>44.5</v>
      </c>
      <c r="F39" s="60">
        <v>31.1</v>
      </c>
      <c r="G39" s="32">
        <f t="shared" si="0"/>
        <v>69.887640449438209</v>
      </c>
      <c r="H39" s="5"/>
    </row>
    <row r="40" spans="1:8" x14ac:dyDescent="0.2">
      <c r="A40" s="40">
        <v>8</v>
      </c>
      <c r="B40" s="27"/>
      <c r="C40" s="55" t="s">
        <v>33</v>
      </c>
      <c r="D40" s="29">
        <f>SUM(D41:D47)</f>
        <v>2777.7</v>
      </c>
      <c r="E40" s="29">
        <f>SUM(E41:E47)</f>
        <v>3100.2</v>
      </c>
      <c r="F40" s="65">
        <f>SUM(F41:F47)</f>
        <v>2080.1</v>
      </c>
      <c r="G40" s="29">
        <f t="shared" si="0"/>
        <v>67.095671247016327</v>
      </c>
      <c r="H40" s="5"/>
    </row>
    <row r="41" spans="1:8" x14ac:dyDescent="0.2">
      <c r="A41" s="37"/>
      <c r="B41" s="34">
        <v>100</v>
      </c>
      <c r="C41" s="31" t="s">
        <v>1</v>
      </c>
      <c r="D41" s="32">
        <v>500</v>
      </c>
      <c r="E41" s="32">
        <v>500</v>
      </c>
      <c r="F41" s="60">
        <v>350</v>
      </c>
      <c r="G41" s="32">
        <f t="shared" si="0"/>
        <v>70</v>
      </c>
      <c r="H41" s="5"/>
    </row>
    <row r="42" spans="1:8" x14ac:dyDescent="0.2">
      <c r="A42" s="37"/>
      <c r="B42" s="45">
        <v>200</v>
      </c>
      <c r="C42" s="43" t="s">
        <v>12</v>
      </c>
      <c r="D42" s="32">
        <v>8.9</v>
      </c>
      <c r="E42" s="32">
        <v>8.9</v>
      </c>
      <c r="F42" s="64">
        <v>6.5</v>
      </c>
      <c r="G42" s="32">
        <f t="shared" si="0"/>
        <v>73.033707865168537</v>
      </c>
      <c r="H42" s="5"/>
    </row>
    <row r="43" spans="1:8" ht="25.5" x14ac:dyDescent="0.2">
      <c r="A43" s="37"/>
      <c r="B43" s="45">
        <v>300</v>
      </c>
      <c r="C43" s="43" t="s">
        <v>2</v>
      </c>
      <c r="D43" s="32">
        <v>80</v>
      </c>
      <c r="E43" s="32">
        <v>80</v>
      </c>
      <c r="F43" s="64">
        <v>79.900000000000006</v>
      </c>
      <c r="G43" s="32">
        <f t="shared" si="0"/>
        <v>99.875</v>
      </c>
      <c r="H43" s="5"/>
    </row>
    <row r="44" spans="1:8" x14ac:dyDescent="0.2">
      <c r="A44" s="37"/>
      <c r="B44" s="45">
        <v>400</v>
      </c>
      <c r="C44" s="43" t="s">
        <v>3</v>
      </c>
      <c r="D44" s="32">
        <v>1260</v>
      </c>
      <c r="E44" s="32">
        <f>1260+327.5</f>
        <v>1587.5</v>
      </c>
      <c r="F44" s="64">
        <v>1187.5</v>
      </c>
      <c r="G44" s="32">
        <f t="shared" si="0"/>
        <v>74.803149606299215</v>
      </c>
      <c r="H44" s="5"/>
    </row>
    <row r="45" spans="1:8" x14ac:dyDescent="0.2">
      <c r="A45" s="37"/>
      <c r="B45" s="45">
        <v>500</v>
      </c>
      <c r="C45" s="43" t="s">
        <v>4</v>
      </c>
      <c r="D45" s="33">
        <v>862.3</v>
      </c>
      <c r="E45" s="33">
        <v>862.3</v>
      </c>
      <c r="F45" s="64">
        <v>435.2</v>
      </c>
      <c r="G45" s="33">
        <f t="shared" si="0"/>
        <v>50.469674127333874</v>
      </c>
      <c r="H45" s="5"/>
    </row>
    <row r="46" spans="1:8" x14ac:dyDescent="0.2">
      <c r="A46" s="37"/>
      <c r="B46" s="34">
        <v>600</v>
      </c>
      <c r="C46" s="31" t="s">
        <v>5</v>
      </c>
      <c r="D46" s="32">
        <v>5</v>
      </c>
      <c r="E46" s="32">
        <v>0</v>
      </c>
      <c r="F46" s="60">
        <v>0</v>
      </c>
      <c r="G46" s="32">
        <v>0</v>
      </c>
      <c r="H46" s="5"/>
    </row>
    <row r="47" spans="1:8" x14ac:dyDescent="0.2">
      <c r="A47" s="37"/>
      <c r="B47" s="34">
        <v>800</v>
      </c>
      <c r="C47" s="31" t="s">
        <v>24</v>
      </c>
      <c r="D47" s="32">
        <v>61.5</v>
      </c>
      <c r="E47" s="32">
        <v>61.5</v>
      </c>
      <c r="F47" s="60">
        <v>21</v>
      </c>
      <c r="G47" s="32">
        <f t="shared" si="0"/>
        <v>34.146341463414636</v>
      </c>
      <c r="H47" s="5"/>
    </row>
    <row r="48" spans="1:8" x14ac:dyDescent="0.2">
      <c r="A48" s="40">
        <v>9</v>
      </c>
      <c r="B48" s="27"/>
      <c r="C48" s="24" t="s">
        <v>34</v>
      </c>
      <c r="D48" s="29">
        <f>SUM(D49:D55)</f>
        <v>2401.4</v>
      </c>
      <c r="E48" s="29">
        <f>SUM(E49:E55)</f>
        <v>2351.4</v>
      </c>
      <c r="F48" s="63">
        <f>SUM(F49:F55)</f>
        <v>1554.1999999999998</v>
      </c>
      <c r="G48" s="29">
        <f t="shared" si="0"/>
        <v>66.096793399676784</v>
      </c>
      <c r="H48" s="5"/>
    </row>
    <row r="49" spans="1:8" x14ac:dyDescent="0.2">
      <c r="A49" s="40"/>
      <c r="B49" s="34">
        <v>100</v>
      </c>
      <c r="C49" s="31" t="s">
        <v>1</v>
      </c>
      <c r="D49" s="32">
        <v>454</v>
      </c>
      <c r="E49" s="32">
        <v>454</v>
      </c>
      <c r="F49" s="60">
        <v>318.89999999999998</v>
      </c>
      <c r="G49" s="32">
        <f t="shared" si="0"/>
        <v>70.242290748898668</v>
      </c>
      <c r="H49" s="5"/>
    </row>
    <row r="50" spans="1:8" x14ac:dyDescent="0.2">
      <c r="A50" s="40"/>
      <c r="B50" s="45">
        <v>200</v>
      </c>
      <c r="C50" s="43" t="s">
        <v>12</v>
      </c>
      <c r="D50" s="32">
        <v>7.4</v>
      </c>
      <c r="E50" s="32">
        <v>7.4</v>
      </c>
      <c r="F50" s="64">
        <v>2.9</v>
      </c>
      <c r="G50" s="32">
        <f t="shared" si="0"/>
        <v>39.189189189189186</v>
      </c>
      <c r="H50" s="5"/>
    </row>
    <row r="51" spans="1:8" ht="25.5" x14ac:dyDescent="0.2">
      <c r="A51" s="40"/>
      <c r="B51" s="45">
        <v>300</v>
      </c>
      <c r="C51" s="43" t="s">
        <v>2</v>
      </c>
      <c r="D51" s="32">
        <v>30</v>
      </c>
      <c r="E51" s="32">
        <v>30</v>
      </c>
      <c r="F51" s="64">
        <v>30</v>
      </c>
      <c r="G51" s="32">
        <f>F51/E51*100</f>
        <v>100</v>
      </c>
      <c r="H51" s="5"/>
    </row>
    <row r="52" spans="1:8" x14ac:dyDescent="0.2">
      <c r="A52" s="40"/>
      <c r="B52" s="45">
        <v>400</v>
      </c>
      <c r="C52" s="43" t="s">
        <v>3</v>
      </c>
      <c r="D52" s="32">
        <v>1300</v>
      </c>
      <c r="E52" s="32">
        <v>1300</v>
      </c>
      <c r="F52" s="64">
        <v>807.8</v>
      </c>
      <c r="G52" s="32">
        <f t="shared" ref="G52:G92" si="1">F52/E52*100</f>
        <v>62.138461538461534</v>
      </c>
      <c r="H52" s="5"/>
    </row>
    <row r="53" spans="1:8" x14ac:dyDescent="0.2">
      <c r="A53" s="40"/>
      <c r="B53" s="45">
        <v>500</v>
      </c>
      <c r="C53" s="43" t="s">
        <v>4</v>
      </c>
      <c r="D53" s="33">
        <v>530</v>
      </c>
      <c r="E53" s="33">
        <v>530</v>
      </c>
      <c r="F53" s="64">
        <v>384.5</v>
      </c>
      <c r="G53" s="33">
        <f t="shared" si="1"/>
        <v>72.547169811320757</v>
      </c>
      <c r="H53" s="5"/>
    </row>
    <row r="54" spans="1:8" x14ac:dyDescent="0.2">
      <c r="A54" s="40"/>
      <c r="B54" s="34">
        <v>600</v>
      </c>
      <c r="C54" s="31" t="s">
        <v>5</v>
      </c>
      <c r="D54" s="32">
        <v>50</v>
      </c>
      <c r="E54" s="32">
        <v>0</v>
      </c>
      <c r="F54" s="60">
        <v>0</v>
      </c>
      <c r="G54" s="32">
        <v>0</v>
      </c>
      <c r="H54" s="5"/>
    </row>
    <row r="55" spans="1:8" x14ac:dyDescent="0.2">
      <c r="A55" s="40"/>
      <c r="B55" s="34">
        <v>800</v>
      </c>
      <c r="C55" s="31" t="s">
        <v>24</v>
      </c>
      <c r="D55" s="32">
        <v>30</v>
      </c>
      <c r="E55" s="32">
        <v>30</v>
      </c>
      <c r="F55" s="60">
        <v>10.1</v>
      </c>
      <c r="G55" s="32">
        <f t="shared" si="1"/>
        <v>33.666666666666664</v>
      </c>
      <c r="H55" s="5"/>
    </row>
    <row r="56" spans="1:8" x14ac:dyDescent="0.2">
      <c r="A56" s="40">
        <v>10</v>
      </c>
      <c r="B56" s="27"/>
      <c r="C56" s="24" t="s">
        <v>35</v>
      </c>
      <c r="D56" s="29">
        <f>SUM(D57:D63)</f>
        <v>2795.7</v>
      </c>
      <c r="E56" s="29">
        <f>SUM(E57:E63)</f>
        <v>2690.7</v>
      </c>
      <c r="F56" s="63">
        <f>SUM(F57:F63)</f>
        <v>1576.6000000000001</v>
      </c>
      <c r="G56" s="29">
        <f t="shared" si="1"/>
        <v>58.594417809491958</v>
      </c>
      <c r="H56" s="5"/>
    </row>
    <row r="57" spans="1:8" x14ac:dyDescent="0.2">
      <c r="A57" s="37"/>
      <c r="B57" s="34">
        <v>100</v>
      </c>
      <c r="C57" s="31" t="s">
        <v>1</v>
      </c>
      <c r="D57" s="32">
        <v>502</v>
      </c>
      <c r="E57" s="32">
        <v>502</v>
      </c>
      <c r="F57" s="60">
        <v>375.4</v>
      </c>
      <c r="G57" s="32">
        <f t="shared" si="1"/>
        <v>74.7808764940239</v>
      </c>
      <c r="H57" s="5"/>
    </row>
    <row r="58" spans="1:8" x14ac:dyDescent="0.2">
      <c r="A58" s="37"/>
      <c r="B58" s="45">
        <v>200</v>
      </c>
      <c r="C58" s="43" t="s">
        <v>12</v>
      </c>
      <c r="D58" s="32">
        <v>8.6999999999999993</v>
      </c>
      <c r="E58" s="32">
        <v>8.6999999999999993</v>
      </c>
      <c r="F58" s="64">
        <v>4.5</v>
      </c>
      <c r="G58" s="32">
        <f t="shared" si="1"/>
        <v>51.724137931034484</v>
      </c>
      <c r="H58" s="5"/>
    </row>
    <row r="59" spans="1:8" ht="25.5" x14ac:dyDescent="0.2">
      <c r="A59" s="37"/>
      <c r="B59" s="45">
        <v>300</v>
      </c>
      <c r="C59" s="43" t="s">
        <v>2</v>
      </c>
      <c r="D59" s="32">
        <v>40</v>
      </c>
      <c r="E59" s="32">
        <v>40</v>
      </c>
      <c r="F59" s="64">
        <v>12.1</v>
      </c>
      <c r="G59" s="32">
        <f t="shared" si="1"/>
        <v>30.25</v>
      </c>
      <c r="H59" s="5"/>
    </row>
    <row r="60" spans="1:8" x14ac:dyDescent="0.2">
      <c r="A60" s="37"/>
      <c r="B60" s="45">
        <v>400</v>
      </c>
      <c r="C60" s="43" t="s">
        <v>3</v>
      </c>
      <c r="D60" s="32">
        <v>1587</v>
      </c>
      <c r="E60" s="32">
        <v>1587</v>
      </c>
      <c r="F60" s="64">
        <v>784.7</v>
      </c>
      <c r="G60" s="32">
        <f t="shared" si="1"/>
        <v>49.445494643982357</v>
      </c>
      <c r="H60" s="5"/>
    </row>
    <row r="61" spans="1:8" x14ac:dyDescent="0.2">
      <c r="A61" s="37"/>
      <c r="B61" s="45">
        <v>500</v>
      </c>
      <c r="C61" s="43" t="s">
        <v>4</v>
      </c>
      <c r="D61" s="33">
        <v>572.5</v>
      </c>
      <c r="E61" s="33">
        <f>572.5-65</f>
        <v>507.5</v>
      </c>
      <c r="F61" s="64">
        <v>391.1</v>
      </c>
      <c r="G61" s="33">
        <f t="shared" si="1"/>
        <v>77.064039408867004</v>
      </c>
      <c r="H61" s="5"/>
    </row>
    <row r="62" spans="1:8" x14ac:dyDescent="0.2">
      <c r="A62" s="37"/>
      <c r="B62" s="34">
        <v>600</v>
      </c>
      <c r="C62" s="31" t="s">
        <v>5</v>
      </c>
      <c r="D62" s="32">
        <v>40</v>
      </c>
      <c r="E62" s="32">
        <v>0</v>
      </c>
      <c r="F62" s="60">
        <v>0</v>
      </c>
      <c r="G62" s="32">
        <v>0</v>
      </c>
      <c r="H62" s="5"/>
    </row>
    <row r="63" spans="1:8" x14ac:dyDescent="0.2">
      <c r="A63" s="37"/>
      <c r="B63" s="34">
        <v>800</v>
      </c>
      <c r="C63" s="31" t="s">
        <v>24</v>
      </c>
      <c r="D63" s="32">
        <v>45.5</v>
      </c>
      <c r="E63" s="32">
        <v>45.5</v>
      </c>
      <c r="F63" s="60">
        <v>8.8000000000000007</v>
      </c>
      <c r="G63" s="32">
        <f t="shared" si="1"/>
        <v>19.340659340659343</v>
      </c>
      <c r="H63" s="5"/>
    </row>
    <row r="64" spans="1:8" x14ac:dyDescent="0.2">
      <c r="A64" s="40">
        <v>11</v>
      </c>
      <c r="B64" s="27"/>
      <c r="C64" s="24" t="s">
        <v>36</v>
      </c>
      <c r="D64" s="29">
        <f>SUM(D65:D71)</f>
        <v>4102.5</v>
      </c>
      <c r="E64" s="29">
        <f>SUM(E65:E71)</f>
        <v>4027.5</v>
      </c>
      <c r="F64" s="63">
        <f>SUM(F65:F71)</f>
        <v>2836</v>
      </c>
      <c r="G64" s="29">
        <f t="shared" si="1"/>
        <v>70.41589075108628</v>
      </c>
      <c r="H64" s="5"/>
    </row>
    <row r="65" spans="1:8" x14ac:dyDescent="0.2">
      <c r="A65" s="37"/>
      <c r="B65" s="34">
        <v>100</v>
      </c>
      <c r="C65" s="31" t="s">
        <v>1</v>
      </c>
      <c r="D65" s="32">
        <v>533</v>
      </c>
      <c r="E65" s="32">
        <v>535.1</v>
      </c>
      <c r="F65" s="60">
        <v>315.8</v>
      </c>
      <c r="G65" s="32">
        <f t="shared" si="1"/>
        <v>59.017006167071571</v>
      </c>
      <c r="H65" s="5"/>
    </row>
    <row r="66" spans="1:8" x14ac:dyDescent="0.2">
      <c r="A66" s="37"/>
      <c r="B66" s="45">
        <v>200</v>
      </c>
      <c r="C66" s="43" t="s">
        <v>12</v>
      </c>
      <c r="D66" s="32">
        <v>9.5</v>
      </c>
      <c r="E66" s="32">
        <v>9.5</v>
      </c>
      <c r="F66" s="64">
        <v>3.2</v>
      </c>
      <c r="G66" s="32">
        <f t="shared" si="1"/>
        <v>33.684210526315788</v>
      </c>
      <c r="H66" s="5"/>
    </row>
    <row r="67" spans="1:8" ht="25.5" x14ac:dyDescent="0.2">
      <c r="A67" s="37"/>
      <c r="B67" s="45">
        <v>300</v>
      </c>
      <c r="C67" s="43" t="s">
        <v>2</v>
      </c>
      <c r="D67" s="32">
        <v>55</v>
      </c>
      <c r="E67" s="32">
        <v>55</v>
      </c>
      <c r="F67" s="64">
        <v>55</v>
      </c>
      <c r="G67" s="32">
        <f t="shared" si="1"/>
        <v>100</v>
      </c>
      <c r="H67" s="5"/>
    </row>
    <row r="68" spans="1:8" x14ac:dyDescent="0.2">
      <c r="A68" s="37"/>
      <c r="B68" s="45">
        <v>400</v>
      </c>
      <c r="C68" s="43" t="s">
        <v>3</v>
      </c>
      <c r="D68" s="32">
        <v>1500</v>
      </c>
      <c r="E68" s="32">
        <v>1500</v>
      </c>
      <c r="F68" s="64">
        <v>1178.2</v>
      </c>
      <c r="G68" s="32">
        <f t="shared" si="1"/>
        <v>78.546666666666667</v>
      </c>
      <c r="H68" s="5"/>
    </row>
    <row r="69" spans="1:8" x14ac:dyDescent="0.2">
      <c r="A69" s="37"/>
      <c r="B69" s="45">
        <v>500</v>
      </c>
      <c r="C69" s="43" t="s">
        <v>4</v>
      </c>
      <c r="D69" s="33">
        <v>1870</v>
      </c>
      <c r="E69" s="33">
        <v>1867.9</v>
      </c>
      <c r="F69" s="64">
        <v>1252.0999999999999</v>
      </c>
      <c r="G69" s="33">
        <f t="shared" si="1"/>
        <v>67.032496386316183</v>
      </c>
      <c r="H69" s="5"/>
    </row>
    <row r="70" spans="1:8" x14ac:dyDescent="0.2">
      <c r="A70" s="37"/>
      <c r="B70" s="34">
        <v>600</v>
      </c>
      <c r="C70" s="31" t="s">
        <v>5</v>
      </c>
      <c r="D70" s="32">
        <v>75</v>
      </c>
      <c r="E70" s="32">
        <v>0</v>
      </c>
      <c r="F70" s="60">
        <v>0</v>
      </c>
      <c r="G70" s="32">
        <v>0</v>
      </c>
      <c r="H70" s="5"/>
    </row>
    <row r="71" spans="1:8" x14ac:dyDescent="0.2">
      <c r="A71" s="37"/>
      <c r="B71" s="34">
        <v>800</v>
      </c>
      <c r="C71" s="31" t="s">
        <v>24</v>
      </c>
      <c r="D71" s="32">
        <v>60</v>
      </c>
      <c r="E71" s="32">
        <v>60</v>
      </c>
      <c r="F71" s="60">
        <v>31.7</v>
      </c>
      <c r="G71" s="32">
        <f t="shared" si="1"/>
        <v>52.833333333333329</v>
      </c>
      <c r="H71" s="5"/>
    </row>
    <row r="72" spans="1:8" x14ac:dyDescent="0.2">
      <c r="A72" s="40">
        <v>12</v>
      </c>
      <c r="B72" s="27"/>
      <c r="C72" s="24" t="s">
        <v>37</v>
      </c>
      <c r="D72" s="29">
        <f>SUM(D73:D79)</f>
        <v>1661.1</v>
      </c>
      <c r="E72" s="29">
        <f>SUM(E73:E79)</f>
        <v>1626.1</v>
      </c>
      <c r="F72" s="63">
        <f>SUM(F73:F79)</f>
        <v>1210.7</v>
      </c>
      <c r="G72" s="29">
        <f t="shared" si="1"/>
        <v>74.454215607896202</v>
      </c>
      <c r="H72" s="5"/>
    </row>
    <row r="73" spans="1:8" x14ac:dyDescent="0.2">
      <c r="A73" s="37"/>
      <c r="B73" s="34">
        <v>100</v>
      </c>
      <c r="C73" s="31" t="s">
        <v>1</v>
      </c>
      <c r="D73" s="32">
        <v>387.3</v>
      </c>
      <c r="E73" s="32">
        <v>387.3</v>
      </c>
      <c r="F73" s="60">
        <v>298.5</v>
      </c>
      <c r="G73" s="32">
        <f t="shared" si="1"/>
        <v>77.072037180480251</v>
      </c>
      <c r="H73" s="5"/>
    </row>
    <row r="74" spans="1:8" x14ac:dyDescent="0.2">
      <c r="A74" s="37"/>
      <c r="B74" s="45">
        <v>200</v>
      </c>
      <c r="C74" s="43" t="s">
        <v>12</v>
      </c>
      <c r="D74" s="32">
        <v>6.8</v>
      </c>
      <c r="E74" s="32">
        <v>6.8</v>
      </c>
      <c r="F74" s="64">
        <v>3</v>
      </c>
      <c r="G74" s="32">
        <f t="shared" si="1"/>
        <v>44.117647058823529</v>
      </c>
      <c r="H74" s="5"/>
    </row>
    <row r="75" spans="1:8" ht="25.5" x14ac:dyDescent="0.2">
      <c r="A75" s="37"/>
      <c r="B75" s="45">
        <v>300</v>
      </c>
      <c r="C75" s="43" t="s">
        <v>2</v>
      </c>
      <c r="D75" s="32">
        <v>55</v>
      </c>
      <c r="E75" s="32">
        <v>55</v>
      </c>
      <c r="F75" s="64">
        <v>25</v>
      </c>
      <c r="G75" s="32">
        <f t="shared" si="1"/>
        <v>45.454545454545453</v>
      </c>
      <c r="H75" s="5"/>
    </row>
    <row r="76" spans="1:8" x14ac:dyDescent="0.2">
      <c r="A76" s="37"/>
      <c r="B76" s="45">
        <v>400</v>
      </c>
      <c r="C76" s="43" t="s">
        <v>3</v>
      </c>
      <c r="D76" s="32">
        <v>700</v>
      </c>
      <c r="E76" s="32">
        <v>700</v>
      </c>
      <c r="F76" s="64">
        <v>600</v>
      </c>
      <c r="G76" s="32">
        <f t="shared" si="1"/>
        <v>85.714285714285708</v>
      </c>
      <c r="H76" s="5"/>
    </row>
    <row r="77" spans="1:8" x14ac:dyDescent="0.2">
      <c r="A77" s="37"/>
      <c r="B77" s="45">
        <v>500</v>
      </c>
      <c r="C77" s="43" t="s">
        <v>4</v>
      </c>
      <c r="D77" s="32">
        <v>442</v>
      </c>
      <c r="E77" s="32">
        <v>442</v>
      </c>
      <c r="F77" s="64">
        <v>272.2</v>
      </c>
      <c r="G77" s="32">
        <f t="shared" si="1"/>
        <v>61.583710407239813</v>
      </c>
      <c r="H77" s="5"/>
    </row>
    <row r="78" spans="1:8" x14ac:dyDescent="0.2">
      <c r="A78" s="37"/>
      <c r="B78" s="45">
        <v>600</v>
      </c>
      <c r="C78" s="31" t="s">
        <v>5</v>
      </c>
      <c r="D78" s="32">
        <v>35</v>
      </c>
      <c r="E78" s="32">
        <v>0</v>
      </c>
      <c r="F78" s="60">
        <v>0</v>
      </c>
      <c r="G78" s="32">
        <v>0</v>
      </c>
      <c r="H78" s="5"/>
    </row>
    <row r="79" spans="1:8" x14ac:dyDescent="0.2">
      <c r="A79" s="37"/>
      <c r="B79" s="45">
        <v>800</v>
      </c>
      <c r="C79" s="31" t="s">
        <v>24</v>
      </c>
      <c r="D79" s="32">
        <v>35</v>
      </c>
      <c r="E79" s="32">
        <v>35</v>
      </c>
      <c r="F79" s="60">
        <v>12</v>
      </c>
      <c r="G79" s="32">
        <f t="shared" si="1"/>
        <v>34.285714285714285</v>
      </c>
      <c r="H79" s="5"/>
    </row>
    <row r="80" spans="1:8" x14ac:dyDescent="0.2">
      <c r="A80" s="40">
        <v>13</v>
      </c>
      <c r="B80" s="27"/>
      <c r="C80" s="24" t="s">
        <v>38</v>
      </c>
      <c r="D80" s="29">
        <f>SUM(D81:D87)</f>
        <v>2514.4699999999998</v>
      </c>
      <c r="E80" s="29">
        <f>SUM(E81:E87)</f>
        <v>2486.37</v>
      </c>
      <c r="F80" s="63">
        <f>SUM(F81:F87)</f>
        <v>1641.1</v>
      </c>
      <c r="G80" s="29">
        <f t="shared" si="1"/>
        <v>66.003853006591939</v>
      </c>
      <c r="H80" s="5"/>
    </row>
    <row r="81" spans="1:10" x14ac:dyDescent="0.2">
      <c r="A81" s="37"/>
      <c r="B81" s="34">
        <v>100</v>
      </c>
      <c r="C81" s="31" t="s">
        <v>1</v>
      </c>
      <c r="D81" s="32">
        <v>460.3</v>
      </c>
      <c r="E81" s="32">
        <v>460.3</v>
      </c>
      <c r="F81" s="60">
        <v>350.3</v>
      </c>
      <c r="G81" s="32">
        <f t="shared" si="1"/>
        <v>76.102541820551821</v>
      </c>
      <c r="H81" s="5"/>
    </row>
    <row r="82" spans="1:10" x14ac:dyDescent="0.2">
      <c r="A82" s="37"/>
      <c r="B82" s="45">
        <v>200</v>
      </c>
      <c r="C82" s="43" t="s">
        <v>12</v>
      </c>
      <c r="D82" s="32">
        <v>5.4</v>
      </c>
      <c r="E82" s="32">
        <v>5.4</v>
      </c>
      <c r="F82" s="64">
        <v>2.4</v>
      </c>
      <c r="G82" s="32">
        <f t="shared" si="1"/>
        <v>44.444444444444443</v>
      </c>
      <c r="H82" s="5"/>
    </row>
    <row r="83" spans="1:10" ht="25.5" x14ac:dyDescent="0.2">
      <c r="A83" s="37"/>
      <c r="B83" s="45">
        <v>300</v>
      </c>
      <c r="C83" s="43" t="s">
        <v>2</v>
      </c>
      <c r="D83" s="32">
        <v>111.42</v>
      </c>
      <c r="E83" s="32">
        <v>111.42</v>
      </c>
      <c r="F83" s="64">
        <v>57.2</v>
      </c>
      <c r="G83" s="32">
        <f t="shared" si="1"/>
        <v>51.337282355052963</v>
      </c>
      <c r="H83" s="5"/>
    </row>
    <row r="84" spans="1:10" x14ac:dyDescent="0.2">
      <c r="A84" s="37"/>
      <c r="B84" s="45">
        <v>400</v>
      </c>
      <c r="C84" s="43" t="s">
        <v>3</v>
      </c>
      <c r="D84" s="33">
        <v>1344.5</v>
      </c>
      <c r="E84" s="33">
        <v>1344.5</v>
      </c>
      <c r="F84" s="64">
        <v>862.7</v>
      </c>
      <c r="G84" s="33">
        <f t="shared" si="1"/>
        <v>64.165117143919687</v>
      </c>
      <c r="H84" s="5"/>
    </row>
    <row r="85" spans="1:10" x14ac:dyDescent="0.2">
      <c r="A85" s="37"/>
      <c r="B85" s="45">
        <v>500</v>
      </c>
      <c r="C85" s="43" t="s">
        <v>4</v>
      </c>
      <c r="D85" s="33">
        <v>517.29999999999995</v>
      </c>
      <c r="E85" s="33">
        <v>517.29999999999995</v>
      </c>
      <c r="F85" s="64">
        <v>368.5</v>
      </c>
      <c r="G85" s="33">
        <f t="shared" si="1"/>
        <v>71.23526000386623</v>
      </c>
      <c r="H85" s="5"/>
    </row>
    <row r="86" spans="1:10" x14ac:dyDescent="0.2">
      <c r="A86" s="37"/>
      <c r="B86" s="34">
        <v>600</v>
      </c>
      <c r="C86" s="31" t="s">
        <v>5</v>
      </c>
      <c r="D86" s="33">
        <v>28.1</v>
      </c>
      <c r="E86" s="33">
        <v>0</v>
      </c>
      <c r="F86" s="60">
        <v>0</v>
      </c>
      <c r="G86" s="33">
        <v>0</v>
      </c>
      <c r="H86" s="5"/>
    </row>
    <row r="87" spans="1:10" x14ac:dyDescent="0.2">
      <c r="A87" s="37"/>
      <c r="B87" s="45">
        <v>800</v>
      </c>
      <c r="C87" s="31" t="s">
        <v>24</v>
      </c>
      <c r="D87" s="33">
        <v>47.45</v>
      </c>
      <c r="E87" s="33">
        <v>47.45</v>
      </c>
      <c r="F87" s="60">
        <v>0</v>
      </c>
      <c r="G87" s="33">
        <f t="shared" si="1"/>
        <v>0</v>
      </c>
      <c r="H87" s="5"/>
    </row>
    <row r="88" spans="1:10" x14ac:dyDescent="0.2">
      <c r="A88" s="40">
        <v>14</v>
      </c>
      <c r="B88" s="36">
        <v>801</v>
      </c>
      <c r="C88" s="24" t="s">
        <v>39</v>
      </c>
      <c r="D88" s="46">
        <v>20000</v>
      </c>
      <c r="E88" s="46">
        <v>19813</v>
      </c>
      <c r="F88" s="63">
        <v>13027.3</v>
      </c>
      <c r="G88" s="46">
        <f t="shared" si="1"/>
        <v>65.751274415787606</v>
      </c>
      <c r="H88" s="5"/>
    </row>
    <row r="89" spans="1:10" ht="25.5" customHeight="1" x14ac:dyDescent="0.2">
      <c r="A89" s="47">
        <v>15</v>
      </c>
      <c r="B89" s="53" t="s">
        <v>41</v>
      </c>
      <c r="C89" s="24" t="s">
        <v>29</v>
      </c>
      <c r="D89" s="46">
        <v>9181</v>
      </c>
      <c r="E89" s="46">
        <v>9167.2000000000007</v>
      </c>
      <c r="F89" s="63">
        <v>6509.4</v>
      </c>
      <c r="G89" s="46">
        <f t="shared" si="1"/>
        <v>71.007505017889855</v>
      </c>
      <c r="H89" s="5"/>
    </row>
    <row r="90" spans="1:10" x14ac:dyDescent="0.2">
      <c r="A90" s="40">
        <v>16</v>
      </c>
      <c r="B90" s="36">
        <v>801</v>
      </c>
      <c r="C90" s="48" t="s">
        <v>28</v>
      </c>
      <c r="D90" s="46">
        <v>6767</v>
      </c>
      <c r="E90" s="46">
        <v>6863.8</v>
      </c>
      <c r="F90" s="66">
        <v>2906.6</v>
      </c>
      <c r="G90" s="46">
        <f t="shared" si="1"/>
        <v>42.346804976834989</v>
      </c>
      <c r="H90" s="15"/>
      <c r="I90" s="11"/>
      <c r="J90" s="11">
        <v>315106.3</v>
      </c>
    </row>
    <row r="91" spans="1:10" ht="25.5" x14ac:dyDescent="0.2">
      <c r="A91" s="40">
        <v>17</v>
      </c>
      <c r="B91" s="36" t="s">
        <v>40</v>
      </c>
      <c r="C91" s="48" t="s">
        <v>27</v>
      </c>
      <c r="D91" s="46">
        <v>19500.099999999999</v>
      </c>
      <c r="E91" s="46">
        <v>28784.6</v>
      </c>
      <c r="F91" s="66">
        <v>22436</v>
      </c>
      <c r="G91" s="46">
        <f t="shared" si="1"/>
        <v>77.944456410719624</v>
      </c>
      <c r="H91" s="18"/>
      <c r="I91" s="19"/>
      <c r="J91" s="10"/>
    </row>
    <row r="92" spans="1:10" x14ac:dyDescent="0.2">
      <c r="A92" s="37"/>
      <c r="B92" s="38"/>
      <c r="C92" s="48" t="s">
        <v>8</v>
      </c>
      <c r="D92" s="46">
        <f>SUM(D7+D18+D19+D20+D22+D23+D24+D88+D89+D90+D91)</f>
        <v>322232.56999999995</v>
      </c>
      <c r="E92" s="46">
        <f>SUM(E7+E18+E19+E20+E21+E22+E23+E24+E88+E89+E90+E91)</f>
        <v>428436.97</v>
      </c>
      <c r="F92" s="66">
        <f>SUM(F7+F18+F19+F20+F21+F22+F23+F24+F88+F89+F90+F91)</f>
        <v>256011.59999999998</v>
      </c>
      <c r="G92" s="46">
        <f t="shared" si="1"/>
        <v>59.754787267774766</v>
      </c>
      <c r="H92" s="4"/>
      <c r="I92" s="17"/>
      <c r="J92" s="16"/>
    </row>
    <row r="93" spans="1:10" x14ac:dyDescent="0.2">
      <c r="A93" s="49"/>
      <c r="B93" s="50"/>
      <c r="C93" s="51"/>
      <c r="D93" s="51"/>
      <c r="E93" s="51"/>
      <c r="F93" s="51"/>
      <c r="G93" s="52"/>
      <c r="H93" s="4"/>
      <c r="J93" s="12"/>
    </row>
    <row r="94" spans="1:10" x14ac:dyDescent="0.2">
      <c r="A94" s="49"/>
      <c r="B94" s="50"/>
      <c r="C94" s="51"/>
      <c r="D94" s="51"/>
      <c r="E94" s="51"/>
      <c r="F94" s="51"/>
      <c r="G94" s="52"/>
      <c r="H94" s="4"/>
    </row>
    <row r="95" spans="1:10" ht="13.5" customHeight="1" x14ac:dyDescent="0.2">
      <c r="A95" s="78"/>
      <c r="B95" s="78"/>
      <c r="C95" s="78"/>
      <c r="D95" s="78"/>
      <c r="E95" s="78"/>
      <c r="F95" s="78"/>
      <c r="G95" s="78"/>
    </row>
    <row r="96" spans="1:10" x14ac:dyDescent="0.2">
      <c r="A96" s="71"/>
      <c r="B96" s="72"/>
      <c r="C96" s="72"/>
      <c r="D96" s="72"/>
      <c r="E96" s="72"/>
      <c r="F96" s="72"/>
      <c r="G96" s="72"/>
      <c r="I96" s="7"/>
    </row>
    <row r="97" spans="1:8" x14ac:dyDescent="0.2">
      <c r="A97" s="8"/>
      <c r="G97"/>
    </row>
    <row r="99" spans="1:8" x14ac:dyDescent="0.2">
      <c r="G99" s="10" t="e">
        <f>#REF!+G84+G76+G68+G60+G52+#REF!+G44+G36+G11</f>
        <v>#REF!</v>
      </c>
      <c r="H99" s="11">
        <v>10199.700000000001</v>
      </c>
    </row>
    <row r="100" spans="1:8" x14ac:dyDescent="0.2">
      <c r="G100" s="10">
        <v>22</v>
      </c>
      <c r="H100" s="11"/>
    </row>
    <row r="101" spans="1:8" x14ac:dyDescent="0.2">
      <c r="G101" s="10" t="e">
        <f>#REF!+G85+G77+G69+G61+G53+#REF!+G45+G37+G12</f>
        <v>#REF!</v>
      </c>
      <c r="H101" s="11">
        <v>15556.9</v>
      </c>
    </row>
  </sheetData>
  <autoFilter ref="A6:G92"/>
  <mergeCells count="13">
    <mergeCell ref="C1:G1"/>
    <mergeCell ref="C2:G2"/>
    <mergeCell ref="C3:G3"/>
    <mergeCell ref="C4:G4"/>
    <mergeCell ref="A96:G96"/>
    <mergeCell ref="A5:G5"/>
    <mergeCell ref="A18:A19"/>
    <mergeCell ref="C18:C19"/>
    <mergeCell ref="A95:G95"/>
    <mergeCell ref="C22:C23"/>
    <mergeCell ref="C20:C21"/>
    <mergeCell ref="B20:B21"/>
    <mergeCell ref="B22:B23"/>
  </mergeCells>
  <phoneticPr fontId="0" type="noConversion"/>
  <pageMargins left="0.78740157480314965" right="0.59055118110236227" top="0.39370078740157483" bottom="0.39370078740157483" header="0.51181102362204722" footer="0.51181102362204722"/>
  <pageSetup paperSize="9" scale="7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дополнительное</vt:lpstr>
      <vt:lpstr>дополнительное!Область_печати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2021-12-03T11:09:19Z</cp:lastPrinted>
  <dcterms:created xsi:type="dcterms:W3CDTF">1996-10-08T23:32:33Z</dcterms:created>
  <dcterms:modified xsi:type="dcterms:W3CDTF">2021-12-08T06:12:54Z</dcterms:modified>
</cp:coreProperties>
</file>