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4205" windowHeight="9045"/>
  </bookViews>
  <sheets>
    <sheet name="Прил.4" sheetId="7" r:id="rId1"/>
  </sheets>
  <definedNames>
    <definedName name="_xlnm._FilterDatabase" localSheetId="0" hidden="1">Прил.4!$A$7:$L$100</definedName>
    <definedName name="_xlnm.Print_Area" localSheetId="0">Прил.4!$A$1:$L$102</definedName>
  </definedNames>
  <calcPr calcId="125725"/>
</workbook>
</file>

<file path=xl/calcChain.xml><?xml version="1.0" encoding="utf-8"?>
<calcChain xmlns="http://schemas.openxmlformats.org/spreadsheetml/2006/main">
  <c r="L89" i="7"/>
  <c r="L87"/>
  <c r="L76"/>
  <c r="L60"/>
  <c r="K18" l="1"/>
  <c r="K81" l="1"/>
  <c r="J81"/>
  <c r="L84"/>
  <c r="J64"/>
  <c r="K64"/>
  <c r="L65"/>
  <c r="L66"/>
  <c r="L56"/>
  <c r="L54"/>
  <c r="L51"/>
  <c r="L39"/>
  <c r="L34"/>
  <c r="J18"/>
  <c r="L21"/>
  <c r="K95" l="1"/>
  <c r="J95"/>
  <c r="L97"/>
  <c r="K90"/>
  <c r="L90" s="1"/>
  <c r="J90"/>
  <c r="L92"/>
  <c r="L86"/>
  <c r="K85"/>
  <c r="I85"/>
  <c r="J85"/>
  <c r="L85" s="1"/>
  <c r="L83"/>
  <c r="K78" l="1"/>
  <c r="L80"/>
  <c r="L79"/>
  <c r="J78"/>
  <c r="L63"/>
  <c r="K49"/>
  <c r="J49"/>
  <c r="L62"/>
  <c r="L48"/>
  <c r="K37" l="1"/>
  <c r="J37"/>
  <c r="I37"/>
  <c r="L35"/>
  <c r="J28"/>
  <c r="I28"/>
  <c r="J25"/>
  <c r="I25"/>
  <c r="K22"/>
  <c r="J22"/>
  <c r="I22"/>
  <c r="L8"/>
  <c r="L14"/>
  <c r="L37" l="1"/>
  <c r="L95"/>
  <c r="L78"/>
  <c r="L77"/>
  <c r="L71"/>
  <c r="L70"/>
  <c r="L69"/>
  <c r="L68"/>
  <c r="L64"/>
  <c r="L61"/>
  <c r="L58"/>
  <c r="L55"/>
  <c r="L52"/>
  <c r="L50"/>
  <c r="L44"/>
  <c r="I43"/>
  <c r="I42"/>
  <c r="I33"/>
  <c r="I20"/>
  <c r="L17"/>
  <c r="L15"/>
  <c r="L13"/>
  <c r="L12"/>
  <c r="L11"/>
  <c r="K73" l="1"/>
  <c r="K67"/>
  <c r="K41"/>
  <c r="K31"/>
  <c r="K9"/>
  <c r="L98"/>
  <c r="J73"/>
  <c r="L72"/>
  <c r="J67"/>
  <c r="L53"/>
  <c r="L43"/>
  <c r="L33"/>
  <c r="J32"/>
  <c r="L20"/>
  <c r="L16"/>
  <c r="I81"/>
  <c r="I73"/>
  <c r="I72"/>
  <c r="I67"/>
  <c r="I53"/>
  <c r="I51"/>
  <c r="I49" s="1"/>
  <c r="I41"/>
  <c r="I32"/>
  <c r="I31" s="1"/>
  <c r="I18"/>
  <c r="I9"/>
  <c r="L32" l="1"/>
  <c r="J31"/>
  <c r="J41"/>
  <c r="L41" s="1"/>
  <c r="L42"/>
  <c r="J9"/>
  <c r="L9" s="1"/>
  <c r="L10"/>
  <c r="L49"/>
  <c r="L31"/>
  <c r="L18"/>
  <c r="L67"/>
  <c r="L81"/>
  <c r="K100"/>
  <c r="I100"/>
  <c r="J100" l="1"/>
  <c r="L100" s="1"/>
  <c r="L73"/>
</calcChain>
</file>

<file path=xl/sharedStrings.xml><?xml version="1.0" encoding="utf-8"?>
<sst xmlns="http://schemas.openxmlformats.org/spreadsheetml/2006/main" count="146" uniqueCount="116">
  <si>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</si>
  <si>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</si>
  <si>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</si>
  <si>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</si>
  <si>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</si>
  <si>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</si>
  <si>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</si>
  <si>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</si>
  <si>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</si>
  <si>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</si>
  <si>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</si>
  <si>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</si>
  <si>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</si>
  <si>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</si>
  <si>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</si>
  <si>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</si>
  <si>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</si>
  <si>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</si>
  <si>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</si>
  <si>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</si>
  <si>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</si>
  <si>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</si>
  <si>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</si>
  <si>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</si>
  <si>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</si>
  <si>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 xml:space="preserve">  муниципального образования 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</si>
  <si>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</si>
  <si>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</si>
  <si>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</si>
  <si>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</si>
  <si>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</si>
  <si>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</si>
  <si>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</si>
  <si>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</si>
  <si>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</si>
  <si>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</si>
  <si>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</si>
  <si>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</si>
  <si>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</si>
  <si>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</si>
  <si>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</si>
  <si>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</si>
  <si>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</si>
  <si>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</si>
  <si>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</si>
  <si>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</si>
  <si>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</si>
  <si>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</si>
  <si>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</si>
  <si>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</si>
  <si>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</si>
  <si>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</si>
  <si>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</si>
  <si>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</si>
  <si>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</si>
  <si>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</si>
  <si>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</si>
  <si>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</si>
  <si>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</si>
  <si>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</si>
  <si>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</si>
  <si>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</si>
  <si>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</si>
  <si>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</si>
  <si>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</si>
  <si>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</si>
  <si>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</si>
  <si>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</si>
  <si>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</si>
  <si>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</si>
  <si>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</si>
  <si>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</si>
  <si>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</si>
  <si>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</si>
  <si>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</si>
  <si>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2600020000</t>
  </si>
  <si>
    <t>2600040000</t>
  </si>
  <si>
    <t>18000R0000</t>
  </si>
  <si>
    <t xml:space="preserve">% исполнения к году </t>
  </si>
  <si>
    <t>Сумма средств, предусмотринная на 2020 год  решением Думы о бюджете, в тыс. руб.</t>
  </si>
  <si>
    <t>Утвержденные бюджетные назначения с учетом уточнения на 2020 год, тыс. руб.</t>
  </si>
  <si>
    <t>16000S0000</t>
  </si>
  <si>
    <t>26000S0000</t>
  </si>
  <si>
    <t>29000L0000</t>
  </si>
  <si>
    <t>2200020000</t>
  </si>
  <si>
    <t>2300020000</t>
  </si>
  <si>
    <t>1100020000</t>
  </si>
  <si>
    <t>0300020000</t>
  </si>
  <si>
    <t>2700020000</t>
  </si>
  <si>
    <t>2900020000</t>
  </si>
  <si>
    <t>3200020000</t>
  </si>
  <si>
    <t>0700040000</t>
  </si>
  <si>
    <t>0900040000</t>
  </si>
  <si>
    <t>16000L0000</t>
  </si>
  <si>
    <t>1700020000</t>
  </si>
  <si>
    <t>1700040000</t>
  </si>
  <si>
    <t>к Решению Думы  Махнёвского</t>
  </si>
  <si>
    <t>Исполнено за 2020 год</t>
  </si>
  <si>
    <t>Исполнение по реализации муниципальных целевых программ Махнёвского муниципального образования за  2020 год</t>
  </si>
  <si>
    <t>Приложение №  5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</si>
  <si>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</si>
  <si>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</si>
  <si>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</si>
  <si>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</si>
  <si>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</si>
  <si>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</si>
  <si>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</si>
  <si>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</si>
  <si>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</si>
  <si>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</si>
  <si>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</si>
  <si>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</si>
  <si>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</si>
  <si>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Глава Махнёвского муниципального образования                                                                                                                  А.С.Корелин</t>
  </si>
  <si>
    <t>Муниципальная программа "Обеспечение жильем молодых семей на территории Свердловской области  на 2018-2024 годы"</t>
  </si>
  <si>
    <t xml:space="preserve">  от 23.06.2021г. № 69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</si>
</sst>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Liberation Serif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/>
    <xf numFmtId="0" fontId="15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Normal="100" zoomScaleSheetLayoutView="100" workbookViewId="0">
      <selection activeCell="C4" sqref="C4:L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3" customWidth="1"/>
    <col min="10" max="10" width="13.28515625" customWidth="1"/>
    <col min="11" max="11" width="13.140625" customWidth="1"/>
    <col min="12" max="12" width="11.85546875" style="1" customWidth="1"/>
    <col min="13" max="13" width="8.28515625" customWidth="1"/>
    <col min="14" max="15" width="10.28515625" customWidth="1"/>
  </cols>
  <sheetData>
    <row r="1" spans="1:12" ht="12.75" customHeight="1">
      <c r="A1" s="10"/>
      <c r="B1" s="10"/>
      <c r="C1" s="92" t="s">
        <v>99</v>
      </c>
      <c r="D1" s="92"/>
      <c r="E1" s="92"/>
      <c r="F1" s="92"/>
      <c r="G1" s="92"/>
      <c r="H1" s="92"/>
      <c r="I1" s="92"/>
      <c r="J1" s="92"/>
      <c r="K1" s="92"/>
      <c r="L1" s="93"/>
    </row>
    <row r="2" spans="1:12" ht="12.75" customHeight="1">
      <c r="A2" s="10"/>
      <c r="B2" s="10"/>
      <c r="C2" s="92" t="s">
        <v>96</v>
      </c>
      <c r="D2" s="92"/>
      <c r="E2" s="92"/>
      <c r="F2" s="92"/>
      <c r="G2" s="92"/>
      <c r="H2" s="92"/>
      <c r="I2" s="92"/>
      <c r="J2" s="92"/>
      <c r="K2" s="92"/>
      <c r="L2" s="93"/>
    </row>
    <row r="3" spans="1:12" ht="12.75" customHeight="1">
      <c r="A3" s="10"/>
      <c r="B3" s="11"/>
      <c r="C3" s="92" t="s">
        <v>25</v>
      </c>
      <c r="D3" s="92"/>
      <c r="E3" s="92"/>
      <c r="F3" s="92"/>
      <c r="G3" s="92"/>
      <c r="H3" s="92"/>
      <c r="I3" s="92"/>
      <c r="J3" s="92"/>
      <c r="K3" s="92"/>
      <c r="L3" s="93"/>
    </row>
    <row r="4" spans="1:12" ht="12.75" customHeight="1">
      <c r="A4" s="10"/>
      <c r="B4" s="10"/>
      <c r="C4" s="92" t="s">
        <v>115</v>
      </c>
      <c r="D4" s="92"/>
      <c r="E4" s="92"/>
      <c r="F4" s="92"/>
      <c r="G4" s="92"/>
      <c r="H4" s="92"/>
      <c r="I4" s="92"/>
      <c r="J4" s="92"/>
      <c r="K4" s="92"/>
      <c r="L4" s="93"/>
    </row>
    <row r="5" spans="1:12">
      <c r="A5" s="10"/>
      <c r="B5" s="92"/>
      <c r="C5" s="92"/>
      <c r="D5" s="92"/>
      <c r="E5" s="92"/>
      <c r="F5" s="92"/>
      <c r="G5" s="92"/>
      <c r="H5" s="92"/>
      <c r="I5" s="78"/>
      <c r="J5" s="78"/>
      <c r="K5" s="78"/>
      <c r="L5" s="12"/>
    </row>
    <row r="6" spans="1:12" ht="33.75" customHeight="1">
      <c r="A6" s="88" t="s">
        <v>98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02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79" t="s">
        <v>79</v>
      </c>
      <c r="J7" s="80" t="s">
        <v>80</v>
      </c>
      <c r="K7" s="81" t="s">
        <v>97</v>
      </c>
      <c r="L7" s="81" t="s">
        <v>78</v>
      </c>
    </row>
    <row r="8" spans="1:12" ht="57" customHeight="1">
      <c r="A8" s="17">
        <v>1</v>
      </c>
      <c r="B8" s="18" t="s">
        <v>59</v>
      </c>
      <c r="C8" s="17">
        <v>901</v>
      </c>
      <c r="D8" s="19">
        <v>412</v>
      </c>
      <c r="E8" s="20" t="s">
        <v>34</v>
      </c>
      <c r="F8" s="20"/>
      <c r="G8" s="21"/>
      <c r="H8" s="22"/>
      <c r="I8" s="52">
        <v>1357.75</v>
      </c>
      <c r="J8" s="52">
        <v>497.8</v>
      </c>
      <c r="K8" s="52">
        <v>187.2</v>
      </c>
      <c r="L8" s="52">
        <f t="shared" ref="L8:L14" si="0">K8/J8*100</f>
        <v>37.605464041783847</v>
      </c>
    </row>
    <row r="9" spans="1:12" ht="37.5" customHeight="1">
      <c r="A9" s="17">
        <v>2</v>
      </c>
      <c r="B9" s="14" t="s">
        <v>61</v>
      </c>
      <c r="C9" s="23"/>
      <c r="D9" s="19"/>
      <c r="E9" s="20" t="s">
        <v>10</v>
      </c>
      <c r="F9" s="24"/>
      <c r="G9" s="25"/>
      <c r="H9" s="25"/>
      <c r="I9" s="52">
        <f>SUM(I10:I15)</f>
        <v>21220.65</v>
      </c>
      <c r="J9" s="52">
        <f>SUM(J10:J15)</f>
        <v>30762.06</v>
      </c>
      <c r="K9" s="52">
        <f>SUM(K10:K15)</f>
        <v>30668.399999999998</v>
      </c>
      <c r="L9" s="52">
        <f t="shared" si="0"/>
        <v>99.695534044208983</v>
      </c>
    </row>
    <row r="10" spans="1:12">
      <c r="A10" s="17"/>
      <c r="B10" s="14"/>
      <c r="C10" s="26">
        <v>901</v>
      </c>
      <c r="D10" s="27">
        <v>113</v>
      </c>
      <c r="E10" s="24" t="s">
        <v>9</v>
      </c>
      <c r="F10" s="24"/>
      <c r="G10" s="25"/>
      <c r="H10" s="25"/>
      <c r="I10" s="40">
        <v>14998.65</v>
      </c>
      <c r="J10" s="40">
        <v>23880.83</v>
      </c>
      <c r="K10" s="40">
        <v>23878.5</v>
      </c>
      <c r="L10" s="40">
        <f t="shared" si="0"/>
        <v>99.990243220189583</v>
      </c>
    </row>
    <row r="11" spans="1:12">
      <c r="A11" s="17"/>
      <c r="B11" s="14"/>
      <c r="C11" s="26">
        <v>901</v>
      </c>
      <c r="D11" s="27">
        <v>113</v>
      </c>
      <c r="E11" s="24" t="s">
        <v>58</v>
      </c>
      <c r="F11" s="24"/>
      <c r="G11" s="25"/>
      <c r="H11" s="25"/>
      <c r="I11" s="40">
        <v>115.4</v>
      </c>
      <c r="J11" s="40">
        <v>115.4</v>
      </c>
      <c r="K11" s="40">
        <v>35.9</v>
      </c>
      <c r="L11" s="40">
        <f t="shared" si="0"/>
        <v>31.109185441941072</v>
      </c>
    </row>
    <row r="12" spans="1:12">
      <c r="A12" s="17"/>
      <c r="B12" s="14"/>
      <c r="C12" s="26">
        <v>901</v>
      </c>
      <c r="D12" s="27">
        <v>309</v>
      </c>
      <c r="E12" s="24" t="s">
        <v>9</v>
      </c>
      <c r="F12" s="24"/>
      <c r="G12" s="25"/>
      <c r="H12" s="25"/>
      <c r="I12" s="40">
        <v>3570.2</v>
      </c>
      <c r="J12" s="40">
        <v>3737.13</v>
      </c>
      <c r="K12" s="40">
        <v>3737.1</v>
      </c>
      <c r="L12" s="40">
        <f t="shared" si="0"/>
        <v>99.999197244944654</v>
      </c>
    </row>
    <row r="13" spans="1:12">
      <c r="A13" s="17"/>
      <c r="B13" s="14"/>
      <c r="C13" s="26">
        <v>901</v>
      </c>
      <c r="D13" s="27">
        <v>1001</v>
      </c>
      <c r="E13" s="24" t="s">
        <v>9</v>
      </c>
      <c r="F13" s="24"/>
      <c r="G13" s="25"/>
      <c r="H13" s="25"/>
      <c r="I13" s="40">
        <v>2183.1999999999998</v>
      </c>
      <c r="J13" s="40">
        <v>2570.6</v>
      </c>
      <c r="K13" s="40">
        <v>2570.6</v>
      </c>
      <c r="L13" s="40">
        <f t="shared" si="0"/>
        <v>100</v>
      </c>
    </row>
    <row r="14" spans="1:12">
      <c r="A14" s="17"/>
      <c r="B14" s="14"/>
      <c r="C14" s="26">
        <v>901</v>
      </c>
      <c r="D14" s="27">
        <v>1202</v>
      </c>
      <c r="E14" s="24" t="s">
        <v>9</v>
      </c>
      <c r="F14" s="24"/>
      <c r="G14" s="25"/>
      <c r="H14" s="25"/>
      <c r="I14" s="40">
        <v>353</v>
      </c>
      <c r="J14" s="40">
        <v>458</v>
      </c>
      <c r="K14" s="40">
        <v>446.2</v>
      </c>
      <c r="L14" s="40">
        <f t="shared" si="0"/>
        <v>97.423580786026193</v>
      </c>
    </row>
    <row r="15" spans="1:12">
      <c r="A15" s="17"/>
      <c r="B15" s="14"/>
      <c r="C15" s="26">
        <v>901</v>
      </c>
      <c r="D15" s="27">
        <v>1301</v>
      </c>
      <c r="E15" s="24" t="s">
        <v>9</v>
      </c>
      <c r="F15" s="24"/>
      <c r="G15" s="25"/>
      <c r="H15" s="25"/>
      <c r="I15" s="40">
        <v>0.2</v>
      </c>
      <c r="J15" s="40">
        <v>0.1</v>
      </c>
      <c r="K15" s="40">
        <v>0.1</v>
      </c>
      <c r="L15" s="40">
        <f t="shared" ref="L15:L20" si="1">K15/J15*100</f>
        <v>100</v>
      </c>
    </row>
    <row r="16" spans="1:12" ht="39.75" customHeight="1">
      <c r="A16" s="28">
        <v>3</v>
      </c>
      <c r="B16" s="29" t="s">
        <v>62</v>
      </c>
      <c r="C16" s="17">
        <v>901</v>
      </c>
      <c r="D16" s="19">
        <v>309</v>
      </c>
      <c r="E16" s="20" t="s">
        <v>55</v>
      </c>
      <c r="F16" s="20"/>
      <c r="G16" s="30" t="s">
        <v>7</v>
      </c>
      <c r="H16" s="22"/>
      <c r="I16" s="52">
        <v>253.5</v>
      </c>
      <c r="J16" s="52">
        <v>352.8</v>
      </c>
      <c r="K16" s="52">
        <v>352.8</v>
      </c>
      <c r="L16" s="52">
        <f t="shared" si="1"/>
        <v>100</v>
      </c>
    </row>
    <row r="17" spans="1:12" ht="43.5" customHeight="1">
      <c r="A17" s="17">
        <v>4</v>
      </c>
      <c r="B17" s="29" t="s">
        <v>71</v>
      </c>
      <c r="C17" s="17">
        <v>901</v>
      </c>
      <c r="D17" s="19">
        <v>310</v>
      </c>
      <c r="E17" s="20" t="s">
        <v>31</v>
      </c>
      <c r="F17" s="20"/>
      <c r="G17" s="21"/>
      <c r="H17" s="22"/>
      <c r="I17" s="52">
        <v>5236.1000000000004</v>
      </c>
      <c r="J17" s="52">
        <v>5217.3</v>
      </c>
      <c r="K17" s="52">
        <v>5207.7</v>
      </c>
      <c r="L17" s="52">
        <f t="shared" si="1"/>
        <v>99.815996779943646</v>
      </c>
    </row>
    <row r="18" spans="1:12" ht="48" customHeight="1">
      <c r="A18" s="17">
        <v>5</v>
      </c>
      <c r="B18" s="44" t="s">
        <v>74</v>
      </c>
      <c r="C18" s="17"/>
      <c r="D18" s="19"/>
      <c r="E18" s="20" t="s">
        <v>11</v>
      </c>
      <c r="F18" s="20"/>
      <c r="G18" s="21"/>
      <c r="H18" s="22"/>
      <c r="I18" s="52">
        <f>SUM(I19:I20)</f>
        <v>9105.4000000000015</v>
      </c>
      <c r="J18" s="52">
        <f>SUM(J19:J21)</f>
        <v>10606.1</v>
      </c>
      <c r="K18" s="52">
        <f>SUM(K19:K21)</f>
        <v>10588.300000000001</v>
      </c>
      <c r="L18" s="52">
        <f t="shared" si="1"/>
        <v>99.832172051932389</v>
      </c>
    </row>
    <row r="19" spans="1:12">
      <c r="A19" s="17"/>
      <c r="B19" s="14"/>
      <c r="C19" s="31">
        <v>901</v>
      </c>
      <c r="D19" s="27">
        <v>707</v>
      </c>
      <c r="E19" s="24" t="s">
        <v>37</v>
      </c>
      <c r="F19" s="24"/>
      <c r="G19" s="21"/>
      <c r="H19" s="22"/>
      <c r="I19" s="40">
        <v>29.2</v>
      </c>
      <c r="J19" s="40">
        <v>0</v>
      </c>
      <c r="K19" s="40">
        <v>0</v>
      </c>
      <c r="L19" s="40">
        <v>0</v>
      </c>
    </row>
    <row r="20" spans="1:12">
      <c r="A20" s="17"/>
      <c r="B20" s="14"/>
      <c r="C20" s="31">
        <v>901</v>
      </c>
      <c r="D20" s="27">
        <v>1102</v>
      </c>
      <c r="E20" s="24" t="s">
        <v>37</v>
      </c>
      <c r="F20" s="20"/>
      <c r="G20" s="21"/>
      <c r="H20" s="22"/>
      <c r="I20" s="40">
        <f>9076.2</f>
        <v>9076.2000000000007</v>
      </c>
      <c r="J20" s="40">
        <v>9558.1</v>
      </c>
      <c r="K20" s="40">
        <v>9558.1</v>
      </c>
      <c r="L20" s="40">
        <f t="shared" si="1"/>
        <v>100</v>
      </c>
    </row>
    <row r="21" spans="1:12">
      <c r="A21" s="17"/>
      <c r="B21" s="14"/>
      <c r="C21" s="31">
        <v>901</v>
      </c>
      <c r="D21" s="27">
        <v>1102</v>
      </c>
      <c r="E21" s="24" t="s">
        <v>91</v>
      </c>
      <c r="F21" s="20"/>
      <c r="G21" s="21"/>
      <c r="H21" s="87"/>
      <c r="I21" s="40">
        <v>0</v>
      </c>
      <c r="J21" s="40">
        <v>1048</v>
      </c>
      <c r="K21" s="40">
        <v>1030.2</v>
      </c>
      <c r="L21" s="40">
        <f>K21/J21*100</f>
        <v>98.301526717557252</v>
      </c>
    </row>
    <row r="22" spans="1:12" ht="42" customHeight="1">
      <c r="A22" s="17">
        <v>6</v>
      </c>
      <c r="B22" s="14" t="s">
        <v>100</v>
      </c>
      <c r="C22" s="17"/>
      <c r="D22" s="19"/>
      <c r="E22" s="20" t="s">
        <v>56</v>
      </c>
      <c r="F22" s="20"/>
      <c r="G22" s="21"/>
      <c r="H22" s="22"/>
      <c r="I22" s="52">
        <f>SUM(I23:I24)</f>
        <v>20.8</v>
      </c>
      <c r="J22" s="52">
        <f>SUM(J23:J24)</f>
        <v>0</v>
      </c>
      <c r="K22" s="52">
        <f>SUM(K23:K24)</f>
        <v>0</v>
      </c>
      <c r="L22" s="52">
        <v>0</v>
      </c>
    </row>
    <row r="23" spans="1:12" ht="16.5" customHeight="1">
      <c r="A23" s="17"/>
      <c r="B23" s="14"/>
      <c r="C23" s="31">
        <v>901</v>
      </c>
      <c r="D23" s="27">
        <v>314</v>
      </c>
      <c r="E23" s="24" t="s">
        <v>56</v>
      </c>
      <c r="F23" s="24"/>
      <c r="G23" s="21"/>
      <c r="H23" s="82"/>
      <c r="I23" s="40">
        <v>20.8</v>
      </c>
      <c r="J23" s="40">
        <v>0</v>
      </c>
      <c r="K23" s="40">
        <v>0</v>
      </c>
      <c r="L23" s="40">
        <v>0</v>
      </c>
    </row>
    <row r="24" spans="1:12" ht="15" customHeight="1">
      <c r="A24" s="17"/>
      <c r="B24" s="14"/>
      <c r="C24" s="31">
        <v>901</v>
      </c>
      <c r="D24" s="27">
        <v>709</v>
      </c>
      <c r="E24" s="24" t="s">
        <v>56</v>
      </c>
      <c r="F24" s="24"/>
      <c r="G24" s="21"/>
      <c r="H24" s="82"/>
      <c r="I24" s="40">
        <v>0</v>
      </c>
      <c r="J24" s="40">
        <v>0</v>
      </c>
      <c r="K24" s="40">
        <v>0</v>
      </c>
      <c r="L24" s="40">
        <v>0</v>
      </c>
    </row>
    <row r="25" spans="1:12" ht="40.5" customHeight="1">
      <c r="A25" s="17">
        <v>7</v>
      </c>
      <c r="B25" s="14" t="s">
        <v>101</v>
      </c>
      <c r="C25" s="17"/>
      <c r="D25" s="19"/>
      <c r="E25" s="20" t="s">
        <v>57</v>
      </c>
      <c r="F25" s="20"/>
      <c r="G25" s="21"/>
      <c r="H25" s="22"/>
      <c r="I25" s="52">
        <f>SUM(I26:I27)</f>
        <v>20.8</v>
      </c>
      <c r="J25" s="52">
        <f>SUM(J26:J27)</f>
        <v>0</v>
      </c>
      <c r="K25" s="52">
        <v>0</v>
      </c>
      <c r="L25" s="52">
        <v>0</v>
      </c>
    </row>
    <row r="26" spans="1:12" ht="15.75" customHeight="1">
      <c r="A26" s="17"/>
      <c r="B26" s="83"/>
      <c r="C26" s="31">
        <v>901</v>
      </c>
      <c r="D26" s="27">
        <v>314</v>
      </c>
      <c r="E26" s="24" t="s">
        <v>84</v>
      </c>
      <c r="F26" s="24"/>
      <c r="G26" s="21"/>
      <c r="H26" s="82"/>
      <c r="I26" s="40">
        <v>20.8</v>
      </c>
      <c r="J26" s="40">
        <v>0</v>
      </c>
      <c r="K26" s="40">
        <v>0</v>
      </c>
      <c r="L26" s="40">
        <v>0</v>
      </c>
    </row>
    <row r="27" spans="1:12" ht="17.25" customHeight="1">
      <c r="A27" s="17"/>
      <c r="B27" s="83"/>
      <c r="C27" s="31">
        <v>901</v>
      </c>
      <c r="D27" s="27">
        <v>709</v>
      </c>
      <c r="E27" s="24" t="s">
        <v>84</v>
      </c>
      <c r="F27" s="24"/>
      <c r="G27" s="21"/>
      <c r="H27" s="82"/>
      <c r="I27" s="40">
        <v>0</v>
      </c>
      <c r="J27" s="40">
        <v>0</v>
      </c>
      <c r="K27" s="40">
        <v>0</v>
      </c>
      <c r="L27" s="40">
        <v>0</v>
      </c>
    </row>
    <row r="28" spans="1:12" ht="41.25" customHeight="1">
      <c r="A28" s="17">
        <v>8</v>
      </c>
      <c r="B28" s="32" t="s">
        <v>102</v>
      </c>
      <c r="C28" s="17"/>
      <c r="D28" s="19"/>
      <c r="E28" s="20" t="s">
        <v>54</v>
      </c>
      <c r="F28" s="20"/>
      <c r="G28" s="21"/>
      <c r="H28" s="22"/>
      <c r="I28" s="52">
        <f>SUM(I29:I30)</f>
        <v>8.3000000000000007</v>
      </c>
      <c r="J28" s="52">
        <f>SUM(J29:J30)</f>
        <v>0</v>
      </c>
      <c r="K28" s="52">
        <v>0</v>
      </c>
      <c r="L28" s="52">
        <v>0</v>
      </c>
    </row>
    <row r="29" spans="1:12" ht="15" customHeight="1">
      <c r="A29" s="17"/>
      <c r="B29" s="84"/>
      <c r="C29" s="31">
        <v>901</v>
      </c>
      <c r="D29" s="27">
        <v>314</v>
      </c>
      <c r="E29" s="24" t="s">
        <v>85</v>
      </c>
      <c r="F29" s="24"/>
      <c r="G29" s="21"/>
      <c r="H29" s="82"/>
      <c r="I29" s="40">
        <v>8.3000000000000007</v>
      </c>
      <c r="J29" s="40">
        <v>0</v>
      </c>
      <c r="K29" s="40">
        <v>0</v>
      </c>
      <c r="L29" s="40">
        <v>0</v>
      </c>
    </row>
    <row r="30" spans="1:12" ht="14.25" customHeight="1">
      <c r="A30" s="17"/>
      <c r="B30" s="84"/>
      <c r="C30" s="31">
        <v>901</v>
      </c>
      <c r="D30" s="27">
        <v>709</v>
      </c>
      <c r="E30" s="24" t="s">
        <v>85</v>
      </c>
      <c r="F30" s="24"/>
      <c r="G30" s="21"/>
      <c r="H30" s="82"/>
      <c r="I30" s="40">
        <v>0</v>
      </c>
      <c r="J30" s="40">
        <v>0</v>
      </c>
      <c r="K30" s="40">
        <v>0</v>
      </c>
      <c r="L30" s="40">
        <v>0</v>
      </c>
    </row>
    <row r="31" spans="1:12" ht="37.5" customHeight="1">
      <c r="A31" s="17">
        <v>9</v>
      </c>
      <c r="B31" s="14" t="s">
        <v>103</v>
      </c>
      <c r="C31" s="17"/>
      <c r="D31" s="19"/>
      <c r="E31" s="33" t="s">
        <v>23</v>
      </c>
      <c r="F31" s="34"/>
      <c r="G31" s="21"/>
      <c r="H31" s="22"/>
      <c r="I31" s="52">
        <f>SUM(I32:I35)</f>
        <v>22908</v>
      </c>
      <c r="J31" s="52">
        <f>SUM(J32:J35)</f>
        <v>25836.1</v>
      </c>
      <c r="K31" s="52">
        <f>SUM(K32:K35)</f>
        <v>25508.6</v>
      </c>
      <c r="L31" s="52">
        <f>K31/J31*100</f>
        <v>98.732393821048845</v>
      </c>
    </row>
    <row r="32" spans="1:12">
      <c r="A32" s="17"/>
      <c r="B32" s="14"/>
      <c r="C32" s="31">
        <v>901</v>
      </c>
      <c r="D32" s="27">
        <v>408</v>
      </c>
      <c r="E32" s="35" t="s">
        <v>12</v>
      </c>
      <c r="F32" s="36"/>
      <c r="G32" s="21"/>
      <c r="H32" s="22"/>
      <c r="I32" s="40">
        <f>6505.5-100.5</f>
        <v>6405</v>
      </c>
      <c r="J32" s="40">
        <f>6505.5-100.5</f>
        <v>6405</v>
      </c>
      <c r="K32" s="40">
        <v>6405</v>
      </c>
      <c r="L32" s="40">
        <f>K32/J32*100</f>
        <v>100</v>
      </c>
    </row>
    <row r="33" spans="1:15">
      <c r="A33" s="17"/>
      <c r="B33" s="37"/>
      <c r="C33" s="26">
        <v>901</v>
      </c>
      <c r="D33" s="38">
        <v>409</v>
      </c>
      <c r="E33" s="39" t="s">
        <v>12</v>
      </c>
      <c r="F33" s="39"/>
      <c r="G33" s="25"/>
      <c r="H33" s="25"/>
      <c r="I33" s="40">
        <f>16503</f>
        <v>16503</v>
      </c>
      <c r="J33" s="40">
        <v>16900.400000000001</v>
      </c>
      <c r="K33" s="40">
        <v>16572.900000000001</v>
      </c>
      <c r="L33" s="40">
        <f>K33/J33*100</f>
        <v>98.062176043170581</v>
      </c>
    </row>
    <row r="34" spans="1:15">
      <c r="A34" s="17"/>
      <c r="B34" s="37"/>
      <c r="C34" s="26">
        <v>901</v>
      </c>
      <c r="D34" s="38">
        <v>409</v>
      </c>
      <c r="E34" s="39" t="s">
        <v>92</v>
      </c>
      <c r="F34" s="39"/>
      <c r="G34" s="25"/>
      <c r="H34" s="25"/>
      <c r="I34" s="40">
        <v>0</v>
      </c>
      <c r="J34" s="40">
        <v>299.60000000000002</v>
      </c>
      <c r="K34" s="40">
        <v>299.60000000000002</v>
      </c>
      <c r="L34" s="40">
        <f>K34/J34*100</f>
        <v>100</v>
      </c>
    </row>
    <row r="35" spans="1:15">
      <c r="A35" s="17"/>
      <c r="B35" s="37"/>
      <c r="C35" s="26">
        <v>901</v>
      </c>
      <c r="D35" s="38">
        <v>505</v>
      </c>
      <c r="E35" s="39" t="s">
        <v>12</v>
      </c>
      <c r="F35" s="39"/>
      <c r="G35" s="25"/>
      <c r="H35" s="25"/>
      <c r="I35" s="40">
        <v>0</v>
      </c>
      <c r="J35" s="40">
        <v>2231.1</v>
      </c>
      <c r="K35" s="40">
        <v>2231.1</v>
      </c>
      <c r="L35" s="40">
        <f>K35/J35*100</f>
        <v>100</v>
      </c>
    </row>
    <row r="36" spans="1:15" ht="39" customHeight="1">
      <c r="A36" s="17">
        <v>10</v>
      </c>
      <c r="B36" s="14" t="s">
        <v>63</v>
      </c>
      <c r="C36" s="17">
        <v>901</v>
      </c>
      <c r="D36" s="41">
        <v>410</v>
      </c>
      <c r="E36" s="42" t="s">
        <v>53</v>
      </c>
      <c r="F36" s="42"/>
      <c r="G36" s="21"/>
      <c r="H36" s="22"/>
      <c r="I36" s="52">
        <v>36.200000000000003</v>
      </c>
      <c r="J36" s="52">
        <v>0</v>
      </c>
      <c r="K36" s="52">
        <v>0</v>
      </c>
      <c r="L36" s="52">
        <v>0</v>
      </c>
    </row>
    <row r="37" spans="1:15" ht="39.75" customHeight="1">
      <c r="A37" s="17">
        <v>11</v>
      </c>
      <c r="B37" s="14" t="s">
        <v>64</v>
      </c>
      <c r="C37" s="17"/>
      <c r="D37" s="19"/>
      <c r="E37" s="43" t="s">
        <v>52</v>
      </c>
      <c r="F37" s="42"/>
      <c r="G37" s="21"/>
      <c r="H37" s="22"/>
      <c r="I37" s="52">
        <f>SUM(I38:I39)</f>
        <v>83.3</v>
      </c>
      <c r="J37" s="52">
        <f>SUM(J38:J39)</f>
        <v>34.4</v>
      </c>
      <c r="K37" s="52">
        <f>SUM(K38:K39)</f>
        <v>34.4</v>
      </c>
      <c r="L37" s="52">
        <f>K37/J37*100</f>
        <v>100</v>
      </c>
    </row>
    <row r="38" spans="1:15" ht="18" customHeight="1">
      <c r="A38" s="17"/>
      <c r="B38" s="83"/>
      <c r="C38" s="31">
        <v>901</v>
      </c>
      <c r="D38" s="27">
        <v>405</v>
      </c>
      <c r="E38" s="48" t="s">
        <v>86</v>
      </c>
      <c r="F38" s="47"/>
      <c r="G38" s="21"/>
      <c r="H38" s="82"/>
      <c r="I38" s="40">
        <v>0</v>
      </c>
      <c r="J38" s="40">
        <v>0</v>
      </c>
      <c r="K38" s="40">
        <v>0</v>
      </c>
      <c r="L38" s="40">
        <v>0</v>
      </c>
    </row>
    <row r="39" spans="1:15" ht="16.5" customHeight="1">
      <c r="A39" s="17"/>
      <c r="B39" s="83"/>
      <c r="C39" s="31">
        <v>901</v>
      </c>
      <c r="D39" s="27">
        <v>412</v>
      </c>
      <c r="E39" s="48" t="s">
        <v>86</v>
      </c>
      <c r="F39" s="47"/>
      <c r="G39" s="21"/>
      <c r="H39" s="82"/>
      <c r="I39" s="40">
        <v>83.3</v>
      </c>
      <c r="J39" s="40">
        <v>34.4</v>
      </c>
      <c r="K39" s="40">
        <v>34.4</v>
      </c>
      <c r="L39" s="40">
        <f>K39/J39*100</f>
        <v>100</v>
      </c>
    </row>
    <row r="40" spans="1:15" ht="39" customHeight="1">
      <c r="A40" s="17">
        <v>12</v>
      </c>
      <c r="B40" s="44" t="s">
        <v>65</v>
      </c>
      <c r="C40" s="45">
        <v>901</v>
      </c>
      <c r="D40" s="46">
        <v>412</v>
      </c>
      <c r="E40" s="43" t="s">
        <v>51</v>
      </c>
      <c r="F40" s="47"/>
      <c r="G40" s="21"/>
      <c r="H40" s="22"/>
      <c r="I40" s="52">
        <v>600</v>
      </c>
      <c r="J40" s="52">
        <v>0</v>
      </c>
      <c r="K40" s="52">
        <v>0</v>
      </c>
      <c r="L40" s="52">
        <v>0</v>
      </c>
      <c r="O40" s="8"/>
    </row>
    <row r="41" spans="1:15" ht="40.5" customHeight="1">
      <c r="A41" s="17">
        <v>13</v>
      </c>
      <c r="B41" s="18" t="s">
        <v>104</v>
      </c>
      <c r="C41" s="17"/>
      <c r="D41" s="19"/>
      <c r="E41" s="20" t="s">
        <v>13</v>
      </c>
      <c r="F41" s="20"/>
      <c r="G41" s="21"/>
      <c r="H41" s="22"/>
      <c r="I41" s="52">
        <f>SUM(I42:I45)</f>
        <v>13159.3</v>
      </c>
      <c r="J41" s="52">
        <f>SUM(J42:J45)</f>
        <v>13363.599999999999</v>
      </c>
      <c r="K41" s="52">
        <f>SUM(K42:K45)</f>
        <v>10773</v>
      </c>
      <c r="L41" s="52">
        <f>K41/J41*100</f>
        <v>80.614505073483201</v>
      </c>
    </row>
    <row r="42" spans="1:15">
      <c r="A42" s="17"/>
      <c r="B42" s="14"/>
      <c r="C42" s="31">
        <v>901</v>
      </c>
      <c r="D42" s="27">
        <v>501</v>
      </c>
      <c r="E42" s="24" t="s">
        <v>14</v>
      </c>
      <c r="F42" s="24"/>
      <c r="G42" s="21"/>
      <c r="H42" s="22"/>
      <c r="I42" s="40">
        <f>500</f>
        <v>500</v>
      </c>
      <c r="J42" s="40">
        <v>640.9</v>
      </c>
      <c r="K42" s="40">
        <v>381.6</v>
      </c>
      <c r="L42" s="40">
        <f>K42/J42*100</f>
        <v>59.541270088937438</v>
      </c>
    </row>
    <row r="43" spans="1:15">
      <c r="A43" s="17"/>
      <c r="B43" s="14"/>
      <c r="C43" s="31">
        <v>901</v>
      </c>
      <c r="D43" s="27">
        <v>503</v>
      </c>
      <c r="E43" s="24" t="s">
        <v>14</v>
      </c>
      <c r="F43" s="20"/>
      <c r="G43" s="21"/>
      <c r="H43" s="22"/>
      <c r="I43" s="40">
        <f>8629.3</f>
        <v>8629.2999999999993</v>
      </c>
      <c r="J43" s="40">
        <v>9067.2999999999993</v>
      </c>
      <c r="K43" s="40">
        <v>8657.1</v>
      </c>
      <c r="L43" s="40">
        <f>K43/J43*100</f>
        <v>95.476051305239722</v>
      </c>
    </row>
    <row r="44" spans="1:15">
      <c r="A44" s="17"/>
      <c r="B44" s="14"/>
      <c r="C44" s="31">
        <v>901</v>
      </c>
      <c r="D44" s="27">
        <v>505</v>
      </c>
      <c r="E44" s="24" t="s">
        <v>14</v>
      </c>
      <c r="F44" s="20"/>
      <c r="G44" s="21"/>
      <c r="H44" s="22"/>
      <c r="I44" s="40">
        <v>4000</v>
      </c>
      <c r="J44" s="40">
        <v>3655.4</v>
      </c>
      <c r="K44" s="40">
        <v>1734.3</v>
      </c>
      <c r="L44" s="40">
        <f>K44/J44*100</f>
        <v>47.444876073753896</v>
      </c>
    </row>
    <row r="45" spans="1:15">
      <c r="A45" s="17"/>
      <c r="B45" s="14"/>
      <c r="C45" s="31">
        <v>901</v>
      </c>
      <c r="D45" s="27">
        <v>505</v>
      </c>
      <c r="E45" s="24" t="s">
        <v>72</v>
      </c>
      <c r="F45" s="20"/>
      <c r="G45" s="21"/>
      <c r="H45" s="70"/>
      <c r="I45" s="40">
        <v>30</v>
      </c>
      <c r="J45" s="40">
        <v>0</v>
      </c>
      <c r="K45" s="40">
        <v>0</v>
      </c>
      <c r="L45" s="40">
        <v>0</v>
      </c>
    </row>
    <row r="46" spans="1:15" ht="28.5" customHeight="1">
      <c r="A46" s="17">
        <v>14</v>
      </c>
      <c r="B46" s="14" t="s">
        <v>60</v>
      </c>
      <c r="C46" s="17">
        <v>901</v>
      </c>
      <c r="D46" s="19">
        <v>503</v>
      </c>
      <c r="E46" s="20" t="s">
        <v>50</v>
      </c>
      <c r="F46" s="49"/>
      <c r="G46" s="50"/>
      <c r="H46" s="51"/>
      <c r="I46" s="52">
        <v>300</v>
      </c>
      <c r="J46" s="52">
        <v>0</v>
      </c>
      <c r="K46" s="52">
        <v>0</v>
      </c>
      <c r="L46" s="52">
        <v>0</v>
      </c>
    </row>
    <row r="47" spans="1:15" ht="39.75" customHeight="1">
      <c r="A47" s="17">
        <v>15</v>
      </c>
      <c r="B47" s="44" t="s">
        <v>39</v>
      </c>
      <c r="C47" s="17">
        <v>901</v>
      </c>
      <c r="D47" s="53">
        <v>412</v>
      </c>
      <c r="E47" s="33" t="s">
        <v>35</v>
      </c>
      <c r="F47" s="33"/>
      <c r="G47" s="54"/>
      <c r="H47" s="54"/>
      <c r="I47" s="52">
        <v>52</v>
      </c>
      <c r="J47" s="52">
        <v>0</v>
      </c>
      <c r="K47" s="52">
        <v>0</v>
      </c>
      <c r="L47" s="52">
        <v>0</v>
      </c>
    </row>
    <row r="48" spans="1:15" ht="30" customHeight="1">
      <c r="A48" s="17">
        <v>16</v>
      </c>
      <c r="B48" s="14" t="s">
        <v>105</v>
      </c>
      <c r="C48" s="17">
        <v>901</v>
      </c>
      <c r="D48" s="19">
        <v>603</v>
      </c>
      <c r="E48" s="20" t="s">
        <v>49</v>
      </c>
      <c r="F48" s="20"/>
      <c r="G48" s="21"/>
      <c r="H48" s="22"/>
      <c r="I48" s="52">
        <v>377.2</v>
      </c>
      <c r="J48" s="52">
        <v>376.7</v>
      </c>
      <c r="K48" s="52">
        <v>362.2</v>
      </c>
      <c r="L48" s="52">
        <f>K48/J48*100</f>
        <v>96.150783116538364</v>
      </c>
    </row>
    <row r="49" spans="1:12" ht="40.5" customHeight="1">
      <c r="A49" s="17">
        <v>17</v>
      </c>
      <c r="B49" s="29" t="s">
        <v>106</v>
      </c>
      <c r="C49" s="17"/>
      <c r="D49" s="19"/>
      <c r="E49" s="20" t="s">
        <v>15</v>
      </c>
      <c r="F49" s="20"/>
      <c r="G49" s="21"/>
      <c r="H49" s="22"/>
      <c r="I49" s="52">
        <f>SUM(I50:I61)</f>
        <v>164203.50000000003</v>
      </c>
      <c r="J49" s="52">
        <f>SUM(J50:J62)</f>
        <v>153576.90000000002</v>
      </c>
      <c r="K49" s="52">
        <f>SUM(K50:K62)</f>
        <v>148593.1</v>
      </c>
      <c r="L49" s="52">
        <f t="shared" ref="L49:L58" si="2">K49/J49*100</f>
        <v>96.754850501605375</v>
      </c>
    </row>
    <row r="50" spans="1:12">
      <c r="A50" s="17"/>
      <c r="B50" s="14"/>
      <c r="C50" s="31">
        <v>901</v>
      </c>
      <c r="D50" s="27">
        <v>701</v>
      </c>
      <c r="E50" s="24" t="s">
        <v>16</v>
      </c>
      <c r="F50" s="24"/>
      <c r="G50" s="21"/>
      <c r="H50" s="22"/>
      <c r="I50" s="40">
        <v>33060</v>
      </c>
      <c r="J50" s="40">
        <v>27923</v>
      </c>
      <c r="K50" s="40">
        <v>25495.4</v>
      </c>
      <c r="L50" s="40">
        <f t="shared" si="2"/>
        <v>91.306091752318892</v>
      </c>
    </row>
    <row r="51" spans="1:12">
      <c r="A51" s="17"/>
      <c r="B51" s="14"/>
      <c r="C51" s="31">
        <v>901</v>
      </c>
      <c r="D51" s="27">
        <v>701</v>
      </c>
      <c r="E51" s="24" t="s">
        <v>17</v>
      </c>
      <c r="F51" s="24"/>
      <c r="G51" s="21"/>
      <c r="H51" s="22"/>
      <c r="I51" s="40">
        <f>21598+25</f>
        <v>21623</v>
      </c>
      <c r="J51" s="40">
        <v>22974.400000000001</v>
      </c>
      <c r="K51" s="40">
        <v>22947.3</v>
      </c>
      <c r="L51" s="40">
        <f t="shared" si="2"/>
        <v>99.882042621352454</v>
      </c>
    </row>
    <row r="52" spans="1:12">
      <c r="A52" s="17"/>
      <c r="B52" s="14"/>
      <c r="C52" s="31">
        <v>901</v>
      </c>
      <c r="D52" s="27">
        <v>702</v>
      </c>
      <c r="E52" s="24" t="s">
        <v>16</v>
      </c>
      <c r="F52" s="24"/>
      <c r="G52" s="21"/>
      <c r="H52" s="22"/>
      <c r="I52" s="40">
        <v>41460.699999999997</v>
      </c>
      <c r="J52" s="40">
        <v>35218.199999999997</v>
      </c>
      <c r="K52" s="40">
        <v>34931.599999999999</v>
      </c>
      <c r="L52" s="40">
        <f t="shared" si="2"/>
        <v>99.186216217751053</v>
      </c>
    </row>
    <row r="53" spans="1:12">
      <c r="A53" s="17"/>
      <c r="B53" s="14"/>
      <c r="C53" s="31">
        <v>901</v>
      </c>
      <c r="D53" s="27">
        <v>702</v>
      </c>
      <c r="E53" s="24" t="s">
        <v>17</v>
      </c>
      <c r="F53" s="24"/>
      <c r="G53" s="21"/>
      <c r="H53" s="22"/>
      <c r="I53" s="40">
        <f>55093-550</f>
        <v>54543</v>
      </c>
      <c r="J53" s="40">
        <v>52669.7</v>
      </c>
      <c r="K53" s="40">
        <v>52248.5</v>
      </c>
      <c r="L53" s="40">
        <f t="shared" si="2"/>
        <v>99.200299223272594</v>
      </c>
    </row>
    <row r="54" spans="1:12">
      <c r="A54" s="17"/>
      <c r="B54" s="14"/>
      <c r="C54" s="31">
        <v>901</v>
      </c>
      <c r="D54" s="27">
        <v>702</v>
      </c>
      <c r="E54" s="24" t="s">
        <v>93</v>
      </c>
      <c r="F54" s="24"/>
      <c r="G54" s="21"/>
      <c r="H54" s="87"/>
      <c r="I54" s="40">
        <v>0</v>
      </c>
      <c r="J54" s="40">
        <v>3202.9</v>
      </c>
      <c r="K54" s="40">
        <v>2304</v>
      </c>
      <c r="L54" s="40">
        <f t="shared" si="2"/>
        <v>71.934809079271915</v>
      </c>
    </row>
    <row r="55" spans="1:12">
      <c r="A55" s="17"/>
      <c r="B55" s="14"/>
      <c r="C55" s="31">
        <v>901</v>
      </c>
      <c r="D55" s="27">
        <v>703</v>
      </c>
      <c r="E55" s="24" t="s">
        <v>16</v>
      </c>
      <c r="F55" s="24"/>
      <c r="G55" s="21"/>
      <c r="H55" s="22"/>
      <c r="I55" s="40">
        <v>9932.2000000000007</v>
      </c>
      <c r="J55" s="40">
        <v>9641.6</v>
      </c>
      <c r="K55" s="40">
        <v>9641.6</v>
      </c>
      <c r="L55" s="40">
        <f t="shared" si="2"/>
        <v>100</v>
      </c>
    </row>
    <row r="56" spans="1:12">
      <c r="A56" s="17"/>
      <c r="B56" s="14"/>
      <c r="C56" s="31">
        <v>901</v>
      </c>
      <c r="D56" s="27">
        <v>703</v>
      </c>
      <c r="E56" s="24" t="s">
        <v>17</v>
      </c>
      <c r="F56" s="24"/>
      <c r="G56" s="21"/>
      <c r="H56" s="87"/>
      <c r="I56" s="40">
        <v>0</v>
      </c>
      <c r="J56" s="40">
        <v>128.19999999999999</v>
      </c>
      <c r="K56" s="40">
        <v>128.19999999999999</v>
      </c>
      <c r="L56" s="40">
        <f t="shared" si="2"/>
        <v>100</v>
      </c>
    </row>
    <row r="57" spans="1:12">
      <c r="A57" s="17"/>
      <c r="B57" s="14"/>
      <c r="C57" s="31">
        <v>901</v>
      </c>
      <c r="D57" s="27">
        <v>707</v>
      </c>
      <c r="E57" s="24" t="s">
        <v>16</v>
      </c>
      <c r="F57" s="24"/>
      <c r="G57" s="21"/>
      <c r="H57" s="22"/>
      <c r="I57" s="40">
        <v>1568.8</v>
      </c>
      <c r="J57" s="40">
        <v>0</v>
      </c>
      <c r="K57" s="40">
        <v>0</v>
      </c>
      <c r="L57" s="40">
        <v>0</v>
      </c>
    </row>
    <row r="58" spans="1:12">
      <c r="A58" s="17"/>
      <c r="B58" s="14"/>
      <c r="C58" s="31">
        <v>901</v>
      </c>
      <c r="D58" s="27">
        <v>707</v>
      </c>
      <c r="E58" s="24" t="s">
        <v>17</v>
      </c>
      <c r="F58" s="24"/>
      <c r="G58" s="21"/>
      <c r="H58" s="22"/>
      <c r="I58" s="40">
        <v>1913.2</v>
      </c>
      <c r="J58" s="40">
        <v>870.5</v>
      </c>
      <c r="K58" s="40">
        <v>0</v>
      </c>
      <c r="L58" s="40">
        <f t="shared" si="2"/>
        <v>0</v>
      </c>
    </row>
    <row r="59" spans="1:12">
      <c r="A59" s="17"/>
      <c r="B59" s="14"/>
      <c r="C59" s="31">
        <v>901</v>
      </c>
      <c r="D59" s="27">
        <v>707</v>
      </c>
      <c r="E59" s="24" t="s">
        <v>81</v>
      </c>
      <c r="F59" s="24"/>
      <c r="G59" s="21"/>
      <c r="H59" s="82"/>
      <c r="I59" s="40">
        <v>0</v>
      </c>
      <c r="J59" s="40">
        <v>29.2</v>
      </c>
      <c r="K59" s="40">
        <v>0</v>
      </c>
      <c r="L59" s="40">
        <v>0</v>
      </c>
    </row>
    <row r="60" spans="1:12">
      <c r="A60" s="17"/>
      <c r="B60" s="14"/>
      <c r="C60" s="31">
        <v>901</v>
      </c>
      <c r="D60" s="27">
        <v>709</v>
      </c>
      <c r="E60" s="24" t="s">
        <v>16</v>
      </c>
      <c r="F60" s="24"/>
      <c r="G60" s="21"/>
      <c r="H60" s="68"/>
      <c r="I60" s="40">
        <v>90</v>
      </c>
      <c r="J60" s="40">
        <v>15</v>
      </c>
      <c r="K60" s="40">
        <v>5</v>
      </c>
      <c r="L60" s="40">
        <f>K60/J60*100</f>
        <v>33.333333333333329</v>
      </c>
    </row>
    <row r="61" spans="1:12">
      <c r="A61" s="17"/>
      <c r="B61" s="14"/>
      <c r="C61" s="31">
        <v>901</v>
      </c>
      <c r="D61" s="27">
        <v>709</v>
      </c>
      <c r="E61" s="24" t="s">
        <v>17</v>
      </c>
      <c r="F61" s="24"/>
      <c r="G61" s="21"/>
      <c r="H61" s="22"/>
      <c r="I61" s="40">
        <v>12.6</v>
      </c>
      <c r="J61" s="40">
        <v>12.6</v>
      </c>
      <c r="K61" s="40">
        <v>0</v>
      </c>
      <c r="L61" s="40">
        <f>K61/J61*100</f>
        <v>0</v>
      </c>
    </row>
    <row r="62" spans="1:12">
      <c r="A62" s="17"/>
      <c r="B62" s="14"/>
      <c r="C62" s="31">
        <v>901</v>
      </c>
      <c r="D62" s="27">
        <v>1004</v>
      </c>
      <c r="E62" s="24" t="s">
        <v>17</v>
      </c>
      <c r="F62" s="24"/>
      <c r="G62" s="21"/>
      <c r="H62" s="82"/>
      <c r="I62" s="40">
        <v>0</v>
      </c>
      <c r="J62" s="40">
        <v>891.6</v>
      </c>
      <c r="K62" s="40">
        <v>891.5</v>
      </c>
      <c r="L62" s="40">
        <f>K62/J62*100</f>
        <v>99.9887842081651</v>
      </c>
    </row>
    <row r="63" spans="1:12" ht="66.75" customHeight="1">
      <c r="A63" s="17">
        <v>18</v>
      </c>
      <c r="B63" s="14" t="s">
        <v>40</v>
      </c>
      <c r="C63" s="17">
        <v>901</v>
      </c>
      <c r="D63" s="19">
        <v>702</v>
      </c>
      <c r="E63" s="20" t="s">
        <v>48</v>
      </c>
      <c r="F63" s="20"/>
      <c r="G63" s="55"/>
      <c r="H63" s="56"/>
      <c r="I63" s="52">
        <v>6000</v>
      </c>
      <c r="J63" s="52">
        <v>5799.6</v>
      </c>
      <c r="K63" s="52">
        <v>5799.6</v>
      </c>
      <c r="L63" s="52">
        <f>K63/J63*100</f>
        <v>100</v>
      </c>
    </row>
    <row r="64" spans="1:12" ht="30" customHeight="1">
      <c r="A64" s="17">
        <v>19</v>
      </c>
      <c r="B64" s="14" t="s">
        <v>33</v>
      </c>
      <c r="C64" s="17"/>
      <c r="D64" s="19"/>
      <c r="E64" s="20" t="s">
        <v>26</v>
      </c>
      <c r="F64" s="24"/>
      <c r="G64" s="21"/>
      <c r="H64" s="22"/>
      <c r="I64" s="52">
        <v>31094.6</v>
      </c>
      <c r="J64" s="52">
        <f>SUM(J65:J66)</f>
        <v>30245.1</v>
      </c>
      <c r="K64" s="52">
        <f>SUM(K65:K66)</f>
        <v>30129.699999999997</v>
      </c>
      <c r="L64" s="52">
        <f t="shared" ref="L64:L72" si="3">K64/J64*100</f>
        <v>99.618450591996705</v>
      </c>
    </row>
    <row r="65" spans="1:18" ht="15.75" customHeight="1">
      <c r="A65" s="17"/>
      <c r="B65" s="14"/>
      <c r="C65" s="31">
        <v>901</v>
      </c>
      <c r="D65" s="27">
        <v>801</v>
      </c>
      <c r="E65" s="24" t="s">
        <v>94</v>
      </c>
      <c r="F65" s="24"/>
      <c r="G65" s="21"/>
      <c r="H65" s="87"/>
      <c r="I65" s="40">
        <v>31094.6</v>
      </c>
      <c r="J65" s="40">
        <v>29634.6</v>
      </c>
      <c r="K65" s="40">
        <v>29534.1</v>
      </c>
      <c r="L65" s="40">
        <f t="shared" si="3"/>
        <v>99.66086938915997</v>
      </c>
    </row>
    <row r="66" spans="1:18" ht="15" customHeight="1">
      <c r="A66" s="17"/>
      <c r="B66" s="14"/>
      <c r="C66" s="31">
        <v>901</v>
      </c>
      <c r="D66" s="27">
        <v>801</v>
      </c>
      <c r="E66" s="24" t="s">
        <v>95</v>
      </c>
      <c r="F66" s="24"/>
      <c r="G66" s="21"/>
      <c r="H66" s="87"/>
      <c r="I66" s="40">
        <v>0</v>
      </c>
      <c r="J66" s="40">
        <v>610.5</v>
      </c>
      <c r="K66" s="40">
        <v>595.6</v>
      </c>
      <c r="L66" s="40">
        <f>K66/J66*100</f>
        <v>97.559377559377552</v>
      </c>
    </row>
    <row r="67" spans="1:18" ht="24.75" customHeight="1">
      <c r="A67" s="17">
        <v>20</v>
      </c>
      <c r="B67" s="29" t="s">
        <v>107</v>
      </c>
      <c r="C67" s="26"/>
      <c r="D67" s="59"/>
      <c r="E67" s="60" t="s">
        <v>18</v>
      </c>
      <c r="F67" s="60"/>
      <c r="G67" s="25"/>
      <c r="H67" s="25"/>
      <c r="I67" s="52">
        <f>SUM(I68:I71)</f>
        <v>26907.3</v>
      </c>
      <c r="J67" s="52">
        <f>SUM(J68:J71)</f>
        <v>26366.3</v>
      </c>
      <c r="K67" s="52">
        <f>SUM(K68:K71)</f>
        <v>24999</v>
      </c>
      <c r="L67" s="52">
        <f t="shared" si="3"/>
        <v>94.814213598419201</v>
      </c>
    </row>
    <row r="68" spans="1:18">
      <c r="A68" s="17"/>
      <c r="B68" s="14"/>
      <c r="C68" s="31">
        <v>901</v>
      </c>
      <c r="D68" s="27">
        <v>1003</v>
      </c>
      <c r="E68" s="24" t="s">
        <v>19</v>
      </c>
      <c r="F68" s="20"/>
      <c r="G68" s="21"/>
      <c r="H68" s="22"/>
      <c r="I68" s="40">
        <v>2686.7</v>
      </c>
      <c r="J68" s="40">
        <v>2686.7</v>
      </c>
      <c r="K68" s="40">
        <v>2406.5</v>
      </c>
      <c r="L68" s="40">
        <f t="shared" si="3"/>
        <v>89.570848996910712</v>
      </c>
    </row>
    <row r="69" spans="1:18">
      <c r="A69" s="17"/>
      <c r="B69" s="14"/>
      <c r="C69" s="31">
        <v>901</v>
      </c>
      <c r="D69" s="27">
        <v>1003</v>
      </c>
      <c r="E69" s="24" t="s">
        <v>20</v>
      </c>
      <c r="F69" s="20"/>
      <c r="G69" s="21"/>
      <c r="H69" s="22"/>
      <c r="I69" s="40">
        <v>22146</v>
      </c>
      <c r="J69" s="40">
        <v>21408.5</v>
      </c>
      <c r="K69" s="40">
        <v>20595.5</v>
      </c>
      <c r="L69" s="40">
        <f t="shared" si="3"/>
        <v>96.202442954901088</v>
      </c>
    </row>
    <row r="70" spans="1:18">
      <c r="A70" s="17"/>
      <c r="B70" s="14"/>
      <c r="C70" s="31">
        <v>901</v>
      </c>
      <c r="D70" s="27">
        <v>1003</v>
      </c>
      <c r="E70" s="24" t="s">
        <v>77</v>
      </c>
      <c r="F70" s="20"/>
      <c r="G70" s="21"/>
      <c r="H70" s="71"/>
      <c r="I70" s="40">
        <v>0</v>
      </c>
      <c r="J70" s="40">
        <v>4.5999999999999996</v>
      </c>
      <c r="K70" s="40">
        <v>4.5999999999999996</v>
      </c>
      <c r="L70" s="40">
        <f t="shared" si="3"/>
        <v>100</v>
      </c>
    </row>
    <row r="71" spans="1:18">
      <c r="A71" s="17"/>
      <c r="B71" s="14"/>
      <c r="C71" s="31">
        <v>901</v>
      </c>
      <c r="D71" s="27">
        <v>1006</v>
      </c>
      <c r="E71" s="24" t="s">
        <v>20</v>
      </c>
      <c r="F71" s="20"/>
      <c r="G71" s="21"/>
      <c r="H71" s="22"/>
      <c r="I71" s="40">
        <v>2074.6</v>
      </c>
      <c r="J71" s="40">
        <v>2266.5</v>
      </c>
      <c r="K71" s="40">
        <v>1992.4</v>
      </c>
      <c r="L71" s="40">
        <f t="shared" si="3"/>
        <v>87.906463710566968</v>
      </c>
    </row>
    <row r="72" spans="1:18" ht="38.25" customHeight="1">
      <c r="A72" s="17">
        <v>21</v>
      </c>
      <c r="B72" s="14" t="s">
        <v>108</v>
      </c>
      <c r="C72" s="17">
        <v>901</v>
      </c>
      <c r="D72" s="19">
        <v>1003</v>
      </c>
      <c r="E72" s="33" t="s">
        <v>47</v>
      </c>
      <c r="F72" s="24"/>
      <c r="G72" s="21"/>
      <c r="H72" s="22"/>
      <c r="I72" s="52">
        <f>8.3+10</f>
        <v>18.3</v>
      </c>
      <c r="J72" s="52">
        <v>18.399999999999999</v>
      </c>
      <c r="K72" s="52">
        <v>8.4</v>
      </c>
      <c r="L72" s="52">
        <f t="shared" si="3"/>
        <v>45.652173913043484</v>
      </c>
    </row>
    <row r="73" spans="1:18" ht="39.75" customHeight="1">
      <c r="A73" s="28">
        <v>22</v>
      </c>
      <c r="B73" s="29" t="s">
        <v>66</v>
      </c>
      <c r="C73" s="17"/>
      <c r="D73" s="19"/>
      <c r="E73" s="43" t="s">
        <v>24</v>
      </c>
      <c r="F73" s="24"/>
      <c r="G73" s="21"/>
      <c r="H73" s="22"/>
      <c r="I73" s="52">
        <f>SUM(I74:I75)</f>
        <v>1606.6</v>
      </c>
      <c r="J73" s="52">
        <f>SUM(J74:J75)</f>
        <v>0</v>
      </c>
      <c r="K73" s="52">
        <f>SUM(K74:K75)</f>
        <v>0</v>
      </c>
      <c r="L73" s="52">
        <f>SUM(L74:L75)</f>
        <v>0</v>
      </c>
    </row>
    <row r="74" spans="1:18" ht="15" customHeight="1">
      <c r="A74" s="28"/>
      <c r="B74" s="57"/>
      <c r="C74" s="31">
        <v>901</v>
      </c>
      <c r="D74" s="27">
        <v>505</v>
      </c>
      <c r="E74" s="48" t="s">
        <v>41</v>
      </c>
      <c r="F74" s="24"/>
      <c r="G74" s="21"/>
      <c r="H74" s="22"/>
      <c r="I74" s="40">
        <v>1313</v>
      </c>
      <c r="J74" s="40">
        <v>0</v>
      </c>
      <c r="K74" s="40">
        <v>0</v>
      </c>
      <c r="L74" s="40">
        <v>0</v>
      </c>
    </row>
    <row r="75" spans="1:18">
      <c r="A75" s="28"/>
      <c r="B75" s="18"/>
      <c r="C75" s="31">
        <v>901</v>
      </c>
      <c r="D75" s="27">
        <v>1003</v>
      </c>
      <c r="E75" s="48" t="s">
        <v>41</v>
      </c>
      <c r="F75" s="24"/>
      <c r="G75" s="21"/>
      <c r="H75" s="22"/>
      <c r="I75" s="40">
        <v>293.60000000000002</v>
      </c>
      <c r="J75" s="40">
        <v>0</v>
      </c>
      <c r="K75" s="40">
        <v>0</v>
      </c>
      <c r="L75" s="40">
        <v>0</v>
      </c>
    </row>
    <row r="76" spans="1:18" ht="38.25" customHeight="1">
      <c r="A76" s="28">
        <v>23</v>
      </c>
      <c r="B76" s="14" t="s">
        <v>67</v>
      </c>
      <c r="C76" s="17">
        <v>901</v>
      </c>
      <c r="D76" s="19">
        <v>405</v>
      </c>
      <c r="E76" s="20" t="s">
        <v>70</v>
      </c>
      <c r="F76" s="24"/>
      <c r="G76" s="21"/>
      <c r="H76" s="22"/>
      <c r="I76" s="52">
        <v>132</v>
      </c>
      <c r="J76" s="52">
        <v>132</v>
      </c>
      <c r="K76" s="52">
        <v>62.8</v>
      </c>
      <c r="L76" s="52">
        <f>K76/J76*100</f>
        <v>47.575757575757571</v>
      </c>
    </row>
    <row r="77" spans="1:18" ht="42.75" customHeight="1">
      <c r="A77" s="17">
        <v>24</v>
      </c>
      <c r="B77" s="18" t="s">
        <v>109</v>
      </c>
      <c r="C77" s="17">
        <v>901</v>
      </c>
      <c r="D77" s="19">
        <v>113</v>
      </c>
      <c r="E77" s="20" t="s">
        <v>21</v>
      </c>
      <c r="F77" s="20"/>
      <c r="G77" s="21"/>
      <c r="H77" s="22"/>
      <c r="I77" s="52">
        <v>292.10000000000002</v>
      </c>
      <c r="J77" s="52">
        <v>319.5</v>
      </c>
      <c r="K77" s="52">
        <v>318.39999999999998</v>
      </c>
      <c r="L77" s="52">
        <f t="shared" ref="L77:L83" si="4">K77/J77*100</f>
        <v>99.655712050078236</v>
      </c>
      <c r="R77" s="9"/>
    </row>
    <row r="78" spans="1:18" ht="35.25" customHeight="1">
      <c r="A78" s="23">
        <v>25</v>
      </c>
      <c r="B78" s="29" t="s">
        <v>110</v>
      </c>
      <c r="C78" s="58"/>
      <c r="D78" s="59"/>
      <c r="E78" s="60" t="s">
        <v>22</v>
      </c>
      <c r="F78" s="60"/>
      <c r="G78" s="25"/>
      <c r="H78" s="25"/>
      <c r="I78" s="52">
        <v>2154.9</v>
      </c>
      <c r="J78" s="52">
        <f>SUM(J79:J80)</f>
        <v>2938.6</v>
      </c>
      <c r="K78" s="52">
        <f>SUM(K79:K80)</f>
        <v>2936.1</v>
      </c>
      <c r="L78" s="52">
        <f t="shared" si="4"/>
        <v>99.914925474715858</v>
      </c>
    </row>
    <row r="79" spans="1:18" ht="18.75" customHeight="1">
      <c r="A79" s="23"/>
      <c r="B79" s="37"/>
      <c r="C79" s="85">
        <v>919</v>
      </c>
      <c r="D79" s="38">
        <v>106</v>
      </c>
      <c r="E79" s="39" t="s">
        <v>87</v>
      </c>
      <c r="F79" s="39"/>
      <c r="G79" s="25"/>
      <c r="H79" s="25"/>
      <c r="I79" s="40">
        <v>2154.9</v>
      </c>
      <c r="J79" s="40">
        <v>2878.6</v>
      </c>
      <c r="K79" s="40">
        <v>2876.1</v>
      </c>
      <c r="L79" s="40">
        <f t="shared" si="4"/>
        <v>99.913152226776901</v>
      </c>
    </row>
    <row r="80" spans="1:18" ht="17.25" customHeight="1">
      <c r="A80" s="23"/>
      <c r="B80" s="37"/>
      <c r="C80" s="85">
        <v>919</v>
      </c>
      <c r="D80" s="38">
        <v>113</v>
      </c>
      <c r="E80" s="39" t="s">
        <v>87</v>
      </c>
      <c r="F80" s="39"/>
      <c r="G80" s="25"/>
      <c r="H80" s="25"/>
      <c r="I80" s="40">
        <v>0</v>
      </c>
      <c r="J80" s="40">
        <v>60</v>
      </c>
      <c r="K80" s="40">
        <v>60</v>
      </c>
      <c r="L80" s="40">
        <f t="shared" si="4"/>
        <v>100</v>
      </c>
    </row>
    <row r="81" spans="1:12" ht="51" customHeight="1">
      <c r="A81" s="17">
        <v>26</v>
      </c>
      <c r="B81" s="14" t="s">
        <v>27</v>
      </c>
      <c r="C81" s="61"/>
      <c r="D81" s="46"/>
      <c r="E81" s="43" t="s">
        <v>36</v>
      </c>
      <c r="F81" s="49"/>
      <c r="G81" s="50"/>
      <c r="H81" s="51"/>
      <c r="I81" s="52">
        <f>SUM(I82:I83)</f>
        <v>690</v>
      </c>
      <c r="J81" s="52">
        <f>SUM(J82:J84)</f>
        <v>699.2</v>
      </c>
      <c r="K81" s="52">
        <f>SUM(K82:K84)</f>
        <v>690.1</v>
      </c>
      <c r="L81" s="52">
        <f t="shared" si="4"/>
        <v>98.698512585812352</v>
      </c>
    </row>
    <row r="82" spans="1:12" ht="16.5" customHeight="1">
      <c r="A82" s="17"/>
      <c r="B82" s="14"/>
      <c r="C82" s="73">
        <v>901</v>
      </c>
      <c r="D82" s="74">
        <v>412</v>
      </c>
      <c r="E82" s="48" t="s">
        <v>75</v>
      </c>
      <c r="F82" s="75"/>
      <c r="G82" s="76"/>
      <c r="H82" s="77"/>
      <c r="I82" s="40">
        <v>690</v>
      </c>
      <c r="J82" s="40">
        <v>0</v>
      </c>
      <c r="K82" s="40">
        <v>0</v>
      </c>
      <c r="L82" s="40">
        <v>0</v>
      </c>
    </row>
    <row r="83" spans="1:12" ht="15.75" customHeight="1">
      <c r="A83" s="17"/>
      <c r="B83" s="14"/>
      <c r="C83" s="73">
        <v>901</v>
      </c>
      <c r="D83" s="74">
        <v>412</v>
      </c>
      <c r="E83" s="48" t="s">
        <v>76</v>
      </c>
      <c r="F83" s="75"/>
      <c r="G83" s="76"/>
      <c r="H83" s="77"/>
      <c r="I83" s="40">
        <v>0</v>
      </c>
      <c r="J83" s="40">
        <v>474.6</v>
      </c>
      <c r="K83" s="40">
        <v>474.6</v>
      </c>
      <c r="L83" s="40">
        <f t="shared" si="4"/>
        <v>100</v>
      </c>
    </row>
    <row r="84" spans="1:12" ht="15.75" customHeight="1">
      <c r="A84" s="17"/>
      <c r="B84" s="14"/>
      <c r="C84" s="73">
        <v>901</v>
      </c>
      <c r="D84" s="74">
        <v>412</v>
      </c>
      <c r="E84" s="48" t="s">
        <v>82</v>
      </c>
      <c r="F84" s="75"/>
      <c r="G84" s="76"/>
      <c r="H84" s="77"/>
      <c r="I84" s="40">
        <v>0</v>
      </c>
      <c r="J84" s="40">
        <v>224.6</v>
      </c>
      <c r="K84" s="40">
        <v>215.5</v>
      </c>
      <c r="L84" s="40">
        <f>K84/J84*100</f>
        <v>95.948352626892259</v>
      </c>
    </row>
    <row r="85" spans="1:12" ht="36.75" customHeight="1">
      <c r="A85" s="17">
        <v>27</v>
      </c>
      <c r="B85" s="14" t="s">
        <v>111</v>
      </c>
      <c r="C85" s="61"/>
      <c r="D85" s="19"/>
      <c r="E85" s="20" t="s">
        <v>46</v>
      </c>
      <c r="F85" s="49"/>
      <c r="G85" s="50"/>
      <c r="H85" s="51"/>
      <c r="I85" s="52">
        <f>SUM(I86:I88)</f>
        <v>54.7</v>
      </c>
      <c r="J85" s="52">
        <f>SUM(J86:J88)</f>
        <v>74</v>
      </c>
      <c r="K85" s="52">
        <f>SUM(K86:K88)</f>
        <v>67</v>
      </c>
      <c r="L85" s="52">
        <f>K85/J85*100</f>
        <v>90.540540540540533</v>
      </c>
    </row>
    <row r="86" spans="1:12" ht="16.5" customHeight="1">
      <c r="A86" s="17"/>
      <c r="B86" s="83"/>
      <c r="C86" s="73">
        <v>901</v>
      </c>
      <c r="D86" s="27">
        <v>314</v>
      </c>
      <c r="E86" s="24" t="s">
        <v>88</v>
      </c>
      <c r="F86" s="75"/>
      <c r="G86" s="76"/>
      <c r="H86" s="77"/>
      <c r="I86" s="40">
        <v>54.7</v>
      </c>
      <c r="J86" s="40">
        <v>42</v>
      </c>
      <c r="K86" s="40">
        <v>42</v>
      </c>
      <c r="L86" s="40">
        <f>K86/J86*100</f>
        <v>100</v>
      </c>
    </row>
    <row r="87" spans="1:12" ht="15" customHeight="1">
      <c r="A87" s="17"/>
      <c r="B87" s="83"/>
      <c r="C87" s="73">
        <v>901</v>
      </c>
      <c r="D87" s="27">
        <v>707</v>
      </c>
      <c r="E87" s="24" t="s">
        <v>88</v>
      </c>
      <c r="F87" s="75"/>
      <c r="G87" s="76"/>
      <c r="H87" s="77"/>
      <c r="I87" s="40">
        <v>0</v>
      </c>
      <c r="J87" s="40">
        <v>27</v>
      </c>
      <c r="K87" s="40">
        <v>25</v>
      </c>
      <c r="L87" s="40">
        <f>K87/J87*100</f>
        <v>92.592592592592595</v>
      </c>
    </row>
    <row r="88" spans="1:12" ht="18.75" customHeight="1">
      <c r="A88" s="17"/>
      <c r="B88" s="83"/>
      <c r="C88" s="73">
        <v>901</v>
      </c>
      <c r="D88" s="27">
        <v>709</v>
      </c>
      <c r="E88" s="24" t="s">
        <v>88</v>
      </c>
      <c r="F88" s="75"/>
      <c r="G88" s="76"/>
      <c r="H88" s="77"/>
      <c r="I88" s="40">
        <v>0</v>
      </c>
      <c r="J88" s="40">
        <v>5</v>
      </c>
      <c r="K88" s="40">
        <v>0</v>
      </c>
      <c r="L88" s="40">
        <v>0</v>
      </c>
    </row>
    <row r="89" spans="1:12" ht="53.25" customHeight="1">
      <c r="A89" s="17">
        <v>28</v>
      </c>
      <c r="B89" s="62" t="s">
        <v>28</v>
      </c>
      <c r="C89" s="61">
        <v>901</v>
      </c>
      <c r="D89" s="19">
        <v>501</v>
      </c>
      <c r="E89" s="20" t="s">
        <v>29</v>
      </c>
      <c r="F89" s="49"/>
      <c r="G89" s="50"/>
      <c r="H89" s="51"/>
      <c r="I89" s="52">
        <v>75.8</v>
      </c>
      <c r="J89" s="52">
        <v>500</v>
      </c>
      <c r="K89" s="52">
        <v>500</v>
      </c>
      <c r="L89" s="52">
        <f>K89/J89*100</f>
        <v>100</v>
      </c>
    </row>
    <row r="90" spans="1:12" ht="39" customHeight="1">
      <c r="A90" s="17">
        <v>29</v>
      </c>
      <c r="B90" s="14" t="s">
        <v>114</v>
      </c>
      <c r="C90" s="61"/>
      <c r="D90" s="19"/>
      <c r="E90" s="20" t="s">
        <v>30</v>
      </c>
      <c r="F90" s="49"/>
      <c r="G90" s="50"/>
      <c r="H90" s="51"/>
      <c r="I90" s="52">
        <v>1208.3</v>
      </c>
      <c r="J90" s="52">
        <f>SUM(J91:J92)</f>
        <v>2610.1</v>
      </c>
      <c r="K90" s="52">
        <f>SUM(K91:K92)</f>
        <v>2610.1</v>
      </c>
      <c r="L90" s="52">
        <f>K90/J90*100</f>
        <v>100</v>
      </c>
    </row>
    <row r="91" spans="1:12" ht="17.25" customHeight="1">
      <c r="A91" s="17"/>
      <c r="B91" s="83"/>
      <c r="C91" s="73">
        <v>901</v>
      </c>
      <c r="D91" s="27">
        <v>1003</v>
      </c>
      <c r="E91" s="24" t="s">
        <v>89</v>
      </c>
      <c r="F91" s="75"/>
      <c r="G91" s="76"/>
      <c r="H91" s="77"/>
      <c r="I91" s="40">
        <v>1208.3</v>
      </c>
      <c r="J91" s="40">
        <v>0</v>
      </c>
      <c r="K91" s="40">
        <v>0</v>
      </c>
      <c r="L91" s="40">
        <v>0</v>
      </c>
    </row>
    <row r="92" spans="1:12" ht="16.5" customHeight="1">
      <c r="A92" s="17"/>
      <c r="B92" s="83"/>
      <c r="C92" s="73">
        <v>901</v>
      </c>
      <c r="D92" s="27">
        <v>1003</v>
      </c>
      <c r="E92" s="24" t="s">
        <v>83</v>
      </c>
      <c r="F92" s="75"/>
      <c r="G92" s="76"/>
      <c r="H92" s="77"/>
      <c r="I92" s="40">
        <v>0</v>
      </c>
      <c r="J92" s="40">
        <v>2610.1</v>
      </c>
      <c r="K92" s="40">
        <v>2610.1</v>
      </c>
      <c r="L92" s="40">
        <f>K92/J92*100</f>
        <v>100</v>
      </c>
    </row>
    <row r="93" spans="1:12" ht="30.75" customHeight="1">
      <c r="A93" s="17">
        <v>30</v>
      </c>
      <c r="B93" s="63" t="s">
        <v>112</v>
      </c>
      <c r="C93" s="61">
        <v>901</v>
      </c>
      <c r="D93" s="19">
        <v>1003</v>
      </c>
      <c r="E93" s="20" t="s">
        <v>32</v>
      </c>
      <c r="F93" s="49"/>
      <c r="G93" s="50"/>
      <c r="H93" s="51"/>
      <c r="I93" s="52">
        <v>15.6</v>
      </c>
      <c r="J93" s="52">
        <v>15.6</v>
      </c>
      <c r="K93" s="52">
        <v>0</v>
      </c>
      <c r="L93" s="52">
        <v>0</v>
      </c>
    </row>
    <row r="94" spans="1:12" ht="30" customHeight="1">
      <c r="A94" s="17">
        <v>31</v>
      </c>
      <c r="B94" s="63" t="s">
        <v>38</v>
      </c>
      <c r="C94" s="61">
        <v>901</v>
      </c>
      <c r="D94" s="19">
        <v>412</v>
      </c>
      <c r="E94" s="20" t="s">
        <v>45</v>
      </c>
      <c r="F94" s="49"/>
      <c r="G94" s="50"/>
      <c r="H94" s="51"/>
      <c r="I94" s="52">
        <v>10</v>
      </c>
      <c r="J94" s="52">
        <v>0</v>
      </c>
      <c r="K94" s="52">
        <v>0</v>
      </c>
      <c r="L94" s="52">
        <v>0</v>
      </c>
    </row>
    <row r="95" spans="1:12" ht="43.5" customHeight="1">
      <c r="A95" s="17">
        <v>32</v>
      </c>
      <c r="B95" s="30" t="s">
        <v>42</v>
      </c>
      <c r="C95" s="61"/>
      <c r="D95" s="19"/>
      <c r="E95" s="20" t="s">
        <v>43</v>
      </c>
      <c r="F95" s="49"/>
      <c r="G95" s="50"/>
      <c r="H95" s="51"/>
      <c r="I95" s="52">
        <v>166.3</v>
      </c>
      <c r="J95" s="52">
        <f>SUM(J96:J97)</f>
        <v>117.5</v>
      </c>
      <c r="K95" s="52">
        <f>SUM(K96:K97)</f>
        <v>117.5</v>
      </c>
      <c r="L95" s="52">
        <f>K95/J95*100</f>
        <v>100</v>
      </c>
    </row>
    <row r="96" spans="1:12" ht="16.5" customHeight="1">
      <c r="A96" s="17"/>
      <c r="B96" s="86"/>
      <c r="C96" s="73">
        <v>901</v>
      </c>
      <c r="D96" s="27">
        <v>314</v>
      </c>
      <c r="E96" s="24" t="s">
        <v>90</v>
      </c>
      <c r="F96" s="75"/>
      <c r="G96" s="76"/>
      <c r="H96" s="77"/>
      <c r="I96" s="40">
        <v>166.3</v>
      </c>
      <c r="J96" s="40">
        <v>0</v>
      </c>
      <c r="K96" s="40">
        <v>0</v>
      </c>
      <c r="L96" s="40">
        <v>0</v>
      </c>
    </row>
    <row r="97" spans="1:15" ht="15" customHeight="1">
      <c r="A97" s="17"/>
      <c r="B97" s="86"/>
      <c r="C97" s="73">
        <v>901</v>
      </c>
      <c r="D97" s="27">
        <v>709</v>
      </c>
      <c r="E97" s="24" t="s">
        <v>90</v>
      </c>
      <c r="F97" s="75"/>
      <c r="G97" s="76"/>
      <c r="H97" s="77"/>
      <c r="I97" s="40">
        <v>0</v>
      </c>
      <c r="J97" s="40">
        <v>117.5</v>
      </c>
      <c r="K97" s="40">
        <v>117.5</v>
      </c>
      <c r="L97" s="40">
        <f>K97/J97*100</f>
        <v>100</v>
      </c>
    </row>
    <row r="98" spans="1:15" ht="39" customHeight="1">
      <c r="A98" s="17">
        <v>33</v>
      </c>
      <c r="B98" s="69" t="s">
        <v>73</v>
      </c>
      <c r="C98" s="61">
        <v>901</v>
      </c>
      <c r="D98" s="19">
        <v>502</v>
      </c>
      <c r="E98" s="20" t="s">
        <v>44</v>
      </c>
      <c r="F98" s="49"/>
      <c r="G98" s="50"/>
      <c r="H98" s="51"/>
      <c r="I98" s="52">
        <v>2015</v>
      </c>
      <c r="J98" s="52">
        <v>13294.2</v>
      </c>
      <c r="K98" s="52">
        <v>11708.6</v>
      </c>
      <c r="L98" s="52">
        <f>K98/J98*100</f>
        <v>88.072994238088782</v>
      </c>
    </row>
    <row r="99" spans="1:15" ht="36" customHeight="1">
      <c r="A99" s="17">
        <v>34</v>
      </c>
      <c r="B99" s="29" t="s">
        <v>68</v>
      </c>
      <c r="C99" s="61">
        <v>901</v>
      </c>
      <c r="D99" s="19">
        <v>707</v>
      </c>
      <c r="E99" s="20" t="s">
        <v>69</v>
      </c>
      <c r="F99" s="49"/>
      <c r="G99" s="50"/>
      <c r="H99" s="51"/>
      <c r="I99" s="52">
        <v>15</v>
      </c>
      <c r="J99" s="52">
        <v>0</v>
      </c>
      <c r="K99" s="52">
        <v>0</v>
      </c>
      <c r="L99" s="52">
        <v>0</v>
      </c>
    </row>
    <row r="100" spans="1:15">
      <c r="A100" s="17"/>
      <c r="B100" s="14" t="s">
        <v>6</v>
      </c>
      <c r="C100" s="31"/>
      <c r="D100" s="31"/>
      <c r="E100" s="31"/>
      <c r="F100" s="31"/>
      <c r="G100" s="64"/>
      <c r="H100" s="31"/>
      <c r="I100" s="65">
        <f>SUM(I8+I9+I16+I17+I18+I22+I25+I28+I31+I36+I37+I40+I41+I46+I47+I48+I49+I63+I64+I67+I72+I73+I76+I77+I78+I81+I85+I89+I90+I93+I94+I95+I98+I99)</f>
        <v>311399.29999999993</v>
      </c>
      <c r="J100" s="65">
        <f>SUM(J8+J9+J16+J17+J18+J22+J25+J28+J31+J36+J37+J40+J41+J46+J47+J48+J49+J63+J64+J67+J72+J73+J76+J77+J78+J81+J85+J89+J90+J93+J94+J95+J98+J99)</f>
        <v>323753.86</v>
      </c>
      <c r="K100" s="65">
        <f>SUM(K8+K9+K16+K17+K18+K22+K25+K28+K31+K36+K37+K40+K41+K46+K47+K48+K49+K63+K64+K67+K72+K73+K76+K77+K78+K81+K85+K89+K90+K93+K94+K95+K98+K99)</f>
        <v>312222.99999999994</v>
      </c>
      <c r="L100" s="65">
        <f>K100/J100*100</f>
        <v>96.438386865873966</v>
      </c>
      <c r="M100" s="72"/>
      <c r="O100" s="3"/>
    </row>
    <row r="101" spans="1:15">
      <c r="A101" s="66"/>
      <c r="B101" s="11"/>
      <c r="C101" s="22"/>
      <c r="D101" s="22"/>
      <c r="E101" s="22"/>
      <c r="F101" s="22"/>
      <c r="G101" s="67"/>
      <c r="H101" s="66"/>
      <c r="I101" s="66"/>
      <c r="J101" s="66"/>
      <c r="K101" s="66"/>
      <c r="L101" s="12"/>
    </row>
    <row r="102" spans="1:15" ht="38.25" customHeight="1">
      <c r="A102" s="90" t="s">
        <v>113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N104" s="7"/>
    </row>
  </sheetData>
  <autoFilter ref="A7:L100"/>
  <mergeCells count="7">
    <mergeCell ref="A6:L6"/>
    <mergeCell ref="A102:L104"/>
    <mergeCell ref="C1:L1"/>
    <mergeCell ref="C2:L2"/>
    <mergeCell ref="C3:L3"/>
    <mergeCell ref="C4:L4"/>
    <mergeCell ref="B5:H5"/>
  </mergeCells>
  <pageMargins left="0.9055118110236221" right="0.19685039370078741" top="0.19685039370078741" bottom="0.19685039370078741" header="0.11811023622047245" footer="0.51181102362204722"/>
  <pageSetup paperSize="9" scale="65" fitToHeight="11" orientation="portrait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2021-03-24T07:57:39Z</cp:lastPrinted>
  <dcterms:created xsi:type="dcterms:W3CDTF">1996-10-08T23:32:33Z</dcterms:created>
  <dcterms:modified xsi:type="dcterms:W3CDTF">2021-06-23T11:22:34Z</dcterms:modified>
</cp:coreProperties>
</file>