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'прилож.1'!$A$1:$P$88</definedName>
  </definedNames>
  <calcPr fullCalcOnLoad="1"/>
</workbook>
</file>

<file path=xl/sharedStrings.xml><?xml version="1.0" encoding="utf-8"?>
<sst xmlns="http://schemas.openxmlformats.org/spreadsheetml/2006/main" count="561" uniqueCount="144">
  <si>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</si>
  <si>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</si>
  <si>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</si>
  <si>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</si>
  <si>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</si>
  <si>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</si>
  <si>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</si>
  <si>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</si>
  <si>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</si>
  <si>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</si>
  <si>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</si>
  <si>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</si>
  <si>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</si>
  <si>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</si>
  <si>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</si>
  <si>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</si>
  <si>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</si>
  <si>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</si>
  <si>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</si>
  <si>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</si>
  <si>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</si>
  <si>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</si>
  <si>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</si>
  <si>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</si>
  <si>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</si>
  <si>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</si>
  <si>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</si>
  <si>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</si>
  <si>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</si>
  <si>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</si>
  <si>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</si>
  <si>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</si>
  <si>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</si>
  <si>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</si>
  <si>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</si>
  <si>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</si>
  <si>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</si>
  <si>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</si>
  <si>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</si>
  <si>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</si>
  <si>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</si>
  <si>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</si>
  <si>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</si>
  <si>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</si>
  <si>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</si>
  <si>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</si>
  <si>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</si>
  <si>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</si>
  <si>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</si>
  <si>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</si>
  <si>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</si>
  <si>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</si>
  <si>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Сумма в тысячах рублей</t>
  </si>
  <si>
    <t>Налог, взимаемый в связи с применением упрощенной системы налогообложения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</si>
  <si>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</si>
  <si>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</si>
  <si>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</si>
  <si>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</si>
  <si>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</si>
  <si>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</si>
  <si>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</si>
  <si>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</si>
  <si>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30024</t>
  </si>
  <si>
    <t>39999</t>
  </si>
  <si>
    <t>05012</t>
  </si>
  <si>
    <t>0001</t>
  </si>
  <si>
    <t>05074</t>
  </si>
  <si>
    <t>0003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</si>
  <si>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</si>
  <si>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</si>
  <si>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</si>
  <si>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</si>
  <si>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</si>
  <si>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</si>
  <si>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</si>
  <si>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</si>
  <si>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</si>
  <si>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</si>
  <si>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</si>
  <si>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Приложение № 1</t>
  </si>
  <si>
    <t>01994</t>
  </si>
  <si>
    <t>02010</t>
  </si>
  <si>
    <t>03010</t>
  </si>
  <si>
    <t>06032</t>
  </si>
  <si>
    <t>06042</t>
  </si>
  <si>
    <t>35120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</si>
  <si>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</si>
  <si>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</si>
  <si>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</si>
  <si>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</si>
  <si>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150</t>
  </si>
  <si>
    <t>Налог, взимаемый в связи с применением патентной системы налогообложения, зачисляемый в бюджеты городских округов</t>
  </si>
  <si>
    <t>04010</t>
  </si>
  <si>
    <t>15002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</si>
  <si>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</si>
  <si>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 xml:space="preserve">Дотации бюджетам городских округов на поддержку мер по обеспечению сбалансированности бюджетов
</t>
  </si>
  <si>
    <t>ДОХОДЫ ОТ ОКАЗАНИЯ ПЛАТНЫХ УСЛУГ И КОМПЕНСАЦИИ ЗАТРАТ ГОСУДАРСТВА</t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</si>
  <si>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</si>
  <si>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</si>
  <si>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</si>
  <si>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</si>
  <si>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</si>
  <si>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</si>
  <si>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</si>
  <si>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</si>
  <si>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</si>
  <si>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</si>
  <si>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</si>
  <si>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09044</t>
  </si>
  <si>
    <t>Дотации бюджетам городских округов на выравнивание бюджетной обеспеченности из бюджета субъекта Российской Федерации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</si>
  <si>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</si>
  <si>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Глава Махнёвского муниципального образования                                             А.С.Корелин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</si>
  <si>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</si>
  <si>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жилого фонда, находящегося в собтвенности городских округов)</t>
  </si>
  <si>
    <t>35462</t>
  </si>
  <si>
    <t>25497</t>
  </si>
  <si>
    <t>Субсидии бюджетам городских округов на реализацию мероприятий по обеспечению жильем молодых семей</t>
  </si>
  <si>
    <t>СВОД  ДОХОДОВ БЮДЖЕТА МАХНЁВСКОГО МУНИЦИПАЛЬНОГО ОБРАЗОВАНИЯ НА 2022 ГОД</t>
  </si>
  <si>
    <t>05324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</si>
  <si>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</si>
  <si>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05410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</si>
  <si>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</si>
  <si>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0011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</si>
  <si>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доходы от использования имущества)</t>
  </si>
  <si>
    <t>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</si>
  <si>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</si>
  <si>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 xml:space="preserve">Субвенции местным бюджетам на осуществление государственных полномочий Российской Федерации по первичному воинскому учету 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</si>
  <si>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</si>
  <si>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местным бюджетам на осуществление государственного полномочия Свердловской области по предоставлению отдельным категориям граждан компенсаций расходов на оплату жилого помещения и коммунальных услуг в части оплаты взноса на капитальный ремонт общего имущества в многоквартирном доме</t>
  </si>
  <si>
    <t>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</si>
  <si>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</si>
  <si>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</si>
  <si>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40000</t>
  </si>
  <si>
    <t>Иные межбюджетные трансферты</t>
  </si>
  <si>
    <t>45303</t>
  </si>
  <si>
    <t>49999</t>
  </si>
  <si>
    <t>Прочие межбюджетные трансферты, передаваемые бюджетам городских округов</t>
  </si>
  <si>
    <t>Иной межбюджетной трансферт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</si>
  <si>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</si>
  <si>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На реализацию проектов капитального строительства муниципального значения по развитию газификации </t>
  </si>
  <si>
    <t>На строительство, реконструкцию, капитальный ремонт мостовых переходов на автомобильных дорогах общего пользования местного значения, расположенных в сельской местности и малых городах</t>
  </si>
  <si>
    <t>20077</t>
  </si>
  <si>
    <t xml:space="preserve">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 в 2022 году </t>
  </si>
  <si>
    <t xml:space="preserve"> к Решению Думы Махнёвского муниципального образования от 31.08.2022 № 175            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</si>
</sst>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  <numFmt numFmtId="189" formatCode="0.000"/>
    <numFmt numFmtId="190" formatCode="#,##0.00&quot;р.&quot;"/>
    <numFmt numFmtId="191" formatCode="#,##0.000&quot;р.&quot;"/>
    <numFmt numFmtId="192" formatCode="#,##0.0&quot;р.&quot;"/>
  </numFmts>
  <fonts count="58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8"/>
      <name val="Times New Roman CYR"/>
      <family val="0"/>
    </font>
    <font>
      <sz val="10"/>
      <name val="Liberation Serif"/>
      <family val="1"/>
    </font>
    <font>
      <sz val="8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Liberation Serif"/>
      <family val="1"/>
    </font>
    <font>
      <sz val="10"/>
      <color indexed="8"/>
      <name val="Times New Roman"/>
      <family val="1"/>
    </font>
    <font>
      <b/>
      <sz val="12"/>
      <name val="Liberation Serif"/>
      <family val="1"/>
    </font>
    <font>
      <sz val="12"/>
      <name val="Liberation Serif"/>
      <family val="1"/>
    </font>
    <font>
      <b/>
      <sz val="10"/>
      <color indexed="8"/>
      <name val="Liberation Serif"/>
      <family val="1"/>
    </font>
    <font>
      <sz val="9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  <font>
      <sz val="10"/>
      <color rgb="FFFF0000"/>
      <name val="Liberation Serif"/>
      <family val="1"/>
    </font>
    <font>
      <sz val="10"/>
      <color theme="1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10" fillId="0" borderId="0" xfId="0" applyFont="1" applyAlignment="1">
      <alignment wrapText="1"/>
    </xf>
    <xf numFmtId="0" fontId="10" fillId="33" borderId="0" xfId="0" applyFont="1" applyFill="1" applyAlignment="1">
      <alignment wrapText="1"/>
    </xf>
    <xf numFmtId="0" fontId="7" fillId="0" borderId="0" xfId="0" applyNumberFormat="1" applyFont="1" applyAlignment="1">
      <alignment wrapText="1"/>
    </xf>
    <xf numFmtId="0" fontId="7" fillId="33" borderId="0" xfId="0" applyFont="1" applyFill="1" applyAlignment="1">
      <alignment/>
    </xf>
    <xf numFmtId="0" fontId="11" fillId="0" borderId="11" xfId="0" applyFont="1" applyBorder="1" applyAlignment="1">
      <alignment horizont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/>
    </xf>
    <xf numFmtId="49" fontId="12" fillId="33" borderId="18" xfId="0" applyNumberFormat="1" applyFont="1" applyFill="1" applyBorder="1" applyAlignment="1">
      <alignment horizontal="center"/>
    </xf>
    <xf numFmtId="180" fontId="12" fillId="33" borderId="14" xfId="0" applyNumberFormat="1" applyFont="1" applyFill="1" applyBorder="1" applyAlignment="1">
      <alignment/>
    </xf>
    <xf numFmtId="180" fontId="12" fillId="33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12" fillId="33" borderId="21" xfId="0" applyNumberFormat="1" applyFont="1" applyFill="1" applyBorder="1" applyAlignment="1">
      <alignment horizontal="center"/>
    </xf>
    <xf numFmtId="49" fontId="12" fillId="33" borderId="22" xfId="0" applyNumberFormat="1" applyFont="1" applyFill="1" applyBorder="1" applyAlignment="1">
      <alignment horizontal="center"/>
    </xf>
    <xf numFmtId="180" fontId="12" fillId="33" borderId="23" xfId="0" applyNumberFormat="1" applyFont="1" applyFill="1" applyBorder="1" applyAlignment="1">
      <alignment/>
    </xf>
    <xf numFmtId="180" fontId="12" fillId="33" borderId="2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49" fontId="6" fillId="33" borderId="25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/>
    </xf>
    <xf numFmtId="180" fontId="6" fillId="33" borderId="26" xfId="0" applyNumberFormat="1" applyFont="1" applyFill="1" applyBorder="1" applyAlignment="1">
      <alignment/>
    </xf>
    <xf numFmtId="49" fontId="12" fillId="33" borderId="27" xfId="0" applyNumberFormat="1" applyFont="1" applyFill="1" applyBorder="1" applyAlignment="1">
      <alignment horizontal="center"/>
    </xf>
    <xf numFmtId="180" fontId="12" fillId="33" borderId="28" xfId="0" applyNumberFormat="1" applyFont="1" applyFill="1" applyBorder="1" applyAlignment="1">
      <alignment/>
    </xf>
    <xf numFmtId="0" fontId="11" fillId="0" borderId="29" xfId="0" applyFont="1" applyBorder="1" applyAlignment="1">
      <alignment/>
    </xf>
    <xf numFmtId="180" fontId="12" fillId="33" borderId="30" xfId="0" applyNumberFormat="1" applyFont="1" applyFill="1" applyBorder="1" applyAlignment="1">
      <alignment/>
    </xf>
    <xf numFmtId="180" fontId="7" fillId="0" borderId="0" xfId="0" applyNumberFormat="1" applyFont="1" applyAlignment="1">
      <alignment/>
    </xf>
    <xf numFmtId="0" fontId="6" fillId="33" borderId="28" xfId="0" applyFont="1" applyFill="1" applyBorder="1" applyAlignment="1">
      <alignment horizontal="center"/>
    </xf>
    <xf numFmtId="49" fontId="6" fillId="33" borderId="31" xfId="0" applyNumberFormat="1" applyFont="1" applyFill="1" applyBorder="1" applyAlignment="1">
      <alignment horizontal="center"/>
    </xf>
    <xf numFmtId="49" fontId="6" fillId="33" borderId="32" xfId="0" applyNumberFormat="1" applyFont="1" applyFill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horizontal="center"/>
    </xf>
    <xf numFmtId="180" fontId="6" fillId="33" borderId="23" xfId="0" applyNumberFormat="1" applyFont="1" applyFill="1" applyBorder="1" applyAlignment="1">
      <alignment/>
    </xf>
    <xf numFmtId="180" fontId="6" fillId="33" borderId="24" xfId="0" applyNumberFormat="1" applyFont="1" applyFill="1" applyBorder="1" applyAlignment="1">
      <alignment/>
    </xf>
    <xf numFmtId="49" fontId="6" fillId="33" borderId="27" xfId="0" applyNumberFormat="1" applyFont="1" applyFill="1" applyBorder="1" applyAlignment="1">
      <alignment horizontal="center"/>
    </xf>
    <xf numFmtId="180" fontId="12" fillId="33" borderId="0" xfId="0" applyNumberFormat="1" applyFont="1" applyFill="1" applyBorder="1" applyAlignment="1">
      <alignment/>
    </xf>
    <xf numFmtId="49" fontId="12" fillId="33" borderId="25" xfId="0" applyNumberFormat="1" applyFont="1" applyFill="1" applyBorder="1" applyAlignment="1">
      <alignment horizontal="center"/>
    </xf>
    <xf numFmtId="180" fontId="12" fillId="33" borderId="10" xfId="0" applyNumberFormat="1" applyFont="1" applyFill="1" applyBorder="1" applyAlignment="1">
      <alignment horizontal="right"/>
    </xf>
    <xf numFmtId="180" fontId="12" fillId="33" borderId="26" xfId="0" applyNumberFormat="1" applyFont="1" applyFill="1" applyBorder="1" applyAlignment="1">
      <alignment horizontal="right"/>
    </xf>
    <xf numFmtId="180" fontId="6" fillId="33" borderId="10" xfId="0" applyNumberFormat="1" applyFont="1" applyFill="1" applyBorder="1" applyAlignment="1">
      <alignment horizontal="right"/>
    </xf>
    <xf numFmtId="49" fontId="12" fillId="33" borderId="35" xfId="0" applyNumberFormat="1" applyFont="1" applyFill="1" applyBorder="1" applyAlignment="1">
      <alignment wrapText="1"/>
    </xf>
    <xf numFmtId="49" fontId="11" fillId="0" borderId="0" xfId="0" applyNumberFormat="1" applyFont="1" applyAlignment="1">
      <alignment/>
    </xf>
    <xf numFmtId="180" fontId="12" fillId="33" borderId="10" xfId="0" applyNumberFormat="1" applyFont="1" applyFill="1" applyBorder="1" applyAlignment="1">
      <alignment/>
    </xf>
    <xf numFmtId="180" fontId="12" fillId="33" borderId="26" xfId="0" applyNumberFormat="1" applyFont="1" applyFill="1" applyBorder="1" applyAlignment="1">
      <alignment/>
    </xf>
    <xf numFmtId="49" fontId="7" fillId="0" borderId="36" xfId="0" applyNumberFormat="1" applyFont="1" applyBorder="1" applyAlignment="1">
      <alignment/>
    </xf>
    <xf numFmtId="49" fontId="7" fillId="0" borderId="0" xfId="0" applyNumberFormat="1" applyFont="1" applyAlignment="1">
      <alignment vertical="center"/>
    </xf>
    <xf numFmtId="180" fontId="6" fillId="33" borderId="23" xfId="0" applyNumberFormat="1" applyFont="1" applyFill="1" applyBorder="1" applyAlignment="1">
      <alignment horizontal="right"/>
    </xf>
    <xf numFmtId="49" fontId="7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35" xfId="0" applyNumberFormat="1" applyFont="1" applyFill="1" applyBorder="1" applyAlignment="1">
      <alignment horizontal="center"/>
    </xf>
    <xf numFmtId="180" fontId="6" fillId="33" borderId="28" xfId="0" applyNumberFormat="1" applyFont="1" applyFill="1" applyBorder="1" applyAlignment="1">
      <alignment horizontal="right"/>
    </xf>
    <xf numFmtId="180" fontId="6" fillId="33" borderId="28" xfId="0" applyNumberFormat="1" applyFont="1" applyFill="1" applyBorder="1" applyAlignment="1">
      <alignment/>
    </xf>
    <xf numFmtId="180" fontId="6" fillId="33" borderId="30" xfId="0" applyNumberFormat="1" applyFont="1" applyFill="1" applyBorder="1" applyAlignment="1">
      <alignment/>
    </xf>
    <xf numFmtId="49" fontId="12" fillId="33" borderId="35" xfId="0" applyNumberFormat="1" applyFont="1" applyFill="1" applyBorder="1" applyAlignment="1">
      <alignment horizontal="center"/>
    </xf>
    <xf numFmtId="180" fontId="12" fillId="33" borderId="28" xfId="0" applyNumberFormat="1" applyFont="1" applyFill="1" applyBorder="1" applyAlignment="1">
      <alignment horizontal="right"/>
    </xf>
    <xf numFmtId="180" fontId="12" fillId="33" borderId="30" xfId="0" applyNumberFormat="1" applyFont="1" applyFill="1" applyBorder="1" applyAlignment="1">
      <alignment horizontal="right"/>
    </xf>
    <xf numFmtId="49" fontId="12" fillId="33" borderId="31" xfId="0" applyNumberFormat="1" applyFont="1" applyFill="1" applyBorder="1" applyAlignment="1">
      <alignment horizontal="center"/>
    </xf>
    <xf numFmtId="49" fontId="12" fillId="33" borderId="32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wrapText="1"/>
    </xf>
    <xf numFmtId="180" fontId="12" fillId="33" borderId="23" xfId="0" applyNumberFormat="1" applyFont="1" applyFill="1" applyBorder="1" applyAlignment="1">
      <alignment horizontal="right"/>
    </xf>
    <xf numFmtId="180" fontId="12" fillId="33" borderId="0" xfId="0" applyNumberFormat="1" applyFont="1" applyFill="1" applyBorder="1" applyAlignment="1">
      <alignment horizontal="right"/>
    </xf>
    <xf numFmtId="180" fontId="13" fillId="33" borderId="23" xfId="0" applyNumberFormat="1" applyFont="1" applyFill="1" applyBorder="1" applyAlignment="1">
      <alignment/>
    </xf>
    <xf numFmtId="49" fontId="11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33" borderId="36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0" fontId="6" fillId="33" borderId="26" xfId="0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180" fontId="13" fillId="33" borderId="10" xfId="0" applyNumberFormat="1" applyFont="1" applyFill="1" applyBorder="1" applyAlignment="1">
      <alignment/>
    </xf>
    <xf numFmtId="0" fontId="6" fillId="33" borderId="36" xfId="0" applyFont="1" applyFill="1" applyBorder="1" applyAlignment="1">
      <alignment wrapText="1"/>
    </xf>
    <xf numFmtId="0" fontId="14" fillId="0" borderId="21" xfId="0" applyNumberFormat="1" applyFont="1" applyBorder="1" applyAlignment="1">
      <alignment wrapText="1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180" fontId="12" fillId="33" borderId="21" xfId="0" applyNumberFormat="1" applyFont="1" applyFill="1" applyBorder="1" applyAlignment="1">
      <alignment horizontal="right"/>
    </xf>
    <xf numFmtId="0" fontId="6" fillId="33" borderId="39" xfId="0" applyFont="1" applyFill="1" applyBorder="1" applyAlignment="1">
      <alignment vertical="center" wrapText="1"/>
    </xf>
    <xf numFmtId="180" fontId="6" fillId="33" borderId="40" xfId="0" applyNumberFormat="1" applyFont="1" applyFill="1" applyBorder="1" applyAlignment="1">
      <alignment/>
    </xf>
    <xf numFmtId="180" fontId="6" fillId="33" borderId="41" xfId="0" applyNumberFormat="1" applyFont="1" applyFill="1" applyBorder="1" applyAlignment="1">
      <alignment/>
    </xf>
    <xf numFmtId="0" fontId="12" fillId="0" borderId="23" xfId="0" applyFont="1" applyBorder="1" applyAlignment="1">
      <alignment wrapText="1"/>
    </xf>
    <xf numFmtId="180" fontId="12" fillId="33" borderId="40" xfId="0" applyNumberFormat="1" applyFont="1" applyFill="1" applyBorder="1" applyAlignment="1">
      <alignment/>
    </xf>
    <xf numFmtId="180" fontId="12" fillId="33" borderId="41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6" fillId="33" borderId="42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180" fontId="13" fillId="33" borderId="40" xfId="0" applyNumberFormat="1" applyFont="1" applyFill="1" applyBorder="1" applyAlignment="1">
      <alignment/>
    </xf>
    <xf numFmtId="49" fontId="6" fillId="0" borderId="44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wrapText="1"/>
    </xf>
    <xf numFmtId="180" fontId="55" fillId="33" borderId="21" xfId="0" applyNumberFormat="1" applyFont="1" applyFill="1" applyBorder="1" applyAlignment="1">
      <alignment horizontal="right"/>
    </xf>
    <xf numFmtId="49" fontId="12" fillId="33" borderId="37" xfId="0" applyNumberFormat="1" applyFont="1" applyFill="1" applyBorder="1" applyAlignment="1">
      <alignment vertical="center" wrapText="1"/>
    </xf>
    <xf numFmtId="180" fontId="55" fillId="33" borderId="21" xfId="0" applyNumberFormat="1" applyFont="1" applyFill="1" applyBorder="1" applyAlignment="1">
      <alignment/>
    </xf>
    <xf numFmtId="180" fontId="12" fillId="33" borderId="21" xfId="0" applyNumberFormat="1" applyFont="1" applyFill="1" applyBorder="1" applyAlignment="1">
      <alignment/>
    </xf>
    <xf numFmtId="0" fontId="12" fillId="0" borderId="37" xfId="0" applyNumberFormat="1" applyFont="1" applyFill="1" applyBorder="1" applyAlignment="1">
      <alignment horizontal="left" wrapText="1"/>
    </xf>
    <xf numFmtId="0" fontId="12" fillId="0" borderId="35" xfId="0" applyNumberFormat="1" applyFont="1" applyFill="1" applyBorder="1" applyAlignment="1">
      <alignment wrapText="1"/>
    </xf>
    <xf numFmtId="0" fontId="6" fillId="0" borderId="35" xfId="0" applyNumberFormat="1" applyFont="1" applyFill="1" applyBorder="1" applyAlignment="1">
      <alignment wrapText="1"/>
    </xf>
    <xf numFmtId="0" fontId="6" fillId="0" borderId="37" xfId="0" applyNumberFormat="1" applyFont="1" applyFill="1" applyBorder="1" applyAlignment="1">
      <alignment wrapText="1"/>
    </xf>
    <xf numFmtId="0" fontId="6" fillId="0" borderId="35" xfId="0" applyNumberFormat="1" applyFont="1" applyFill="1" applyBorder="1" applyAlignment="1">
      <alignment vertical="center" wrapText="1"/>
    </xf>
    <xf numFmtId="49" fontId="6" fillId="0" borderId="35" xfId="0" applyNumberFormat="1" applyFont="1" applyFill="1" applyBorder="1" applyAlignment="1">
      <alignment vertical="center" wrapText="1"/>
    </xf>
    <xf numFmtId="49" fontId="12" fillId="0" borderId="35" xfId="0" applyNumberFormat="1" applyFont="1" applyFill="1" applyBorder="1" applyAlignment="1">
      <alignment wrapText="1"/>
    </xf>
    <xf numFmtId="49" fontId="6" fillId="0" borderId="35" xfId="0" applyNumberFormat="1" applyFont="1" applyFill="1" applyBorder="1" applyAlignment="1">
      <alignment wrapText="1"/>
    </xf>
    <xf numFmtId="49" fontId="12" fillId="0" borderId="35" xfId="0" applyNumberFormat="1" applyFont="1" applyFill="1" applyBorder="1" applyAlignment="1">
      <alignment vertical="center" wrapText="1"/>
    </xf>
    <xf numFmtId="0" fontId="15" fillId="0" borderId="21" xfId="0" applyNumberFormat="1" applyFont="1" applyBorder="1" applyAlignment="1">
      <alignment wrapText="1"/>
    </xf>
    <xf numFmtId="180" fontId="6" fillId="33" borderId="21" xfId="0" applyNumberFormat="1" applyFont="1" applyFill="1" applyBorder="1" applyAlignment="1">
      <alignment horizontal="right"/>
    </xf>
    <xf numFmtId="180" fontId="56" fillId="33" borderId="21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6" fillId="33" borderId="35" xfId="0" applyFont="1" applyFill="1" applyBorder="1" applyAlignment="1">
      <alignment wrapText="1"/>
    </xf>
    <xf numFmtId="49" fontId="6" fillId="33" borderId="20" xfId="0" applyNumberFormat="1" applyFont="1" applyFill="1" applyBorder="1" applyAlignment="1">
      <alignment horizontal="center"/>
    </xf>
    <xf numFmtId="180" fontId="6" fillId="33" borderId="43" xfId="0" applyNumberFormat="1" applyFont="1" applyFill="1" applyBorder="1" applyAlignment="1">
      <alignment horizontal="right"/>
    </xf>
    <xf numFmtId="49" fontId="6" fillId="33" borderId="35" xfId="0" applyNumberFormat="1" applyFont="1" applyFill="1" applyBorder="1" applyAlignment="1">
      <alignment wrapText="1"/>
    </xf>
    <xf numFmtId="49" fontId="6" fillId="33" borderId="20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180" fontId="57" fillId="33" borderId="21" xfId="0" applyNumberFormat="1" applyFont="1" applyFill="1" applyBorder="1" applyAlignment="1">
      <alignment horizontal="right"/>
    </xf>
    <xf numFmtId="180" fontId="57" fillId="33" borderId="21" xfId="0" applyNumberFormat="1" applyFont="1" applyFill="1" applyBorder="1" applyAlignment="1">
      <alignment/>
    </xf>
    <xf numFmtId="0" fontId="14" fillId="0" borderId="36" xfId="0" applyNumberFormat="1" applyFont="1" applyBorder="1" applyAlignment="1">
      <alignment wrapText="1"/>
    </xf>
    <xf numFmtId="49" fontId="6" fillId="0" borderId="46" xfId="0" applyNumberFormat="1" applyFont="1" applyFill="1" applyBorder="1" applyAlignment="1">
      <alignment horizontal="center"/>
    </xf>
    <xf numFmtId="180" fontId="13" fillId="33" borderId="46" xfId="0" applyNumberFormat="1" applyFont="1" applyFill="1" applyBorder="1" applyAlignment="1">
      <alignment/>
    </xf>
    <xf numFmtId="180" fontId="6" fillId="33" borderId="46" xfId="0" applyNumberFormat="1" applyFont="1" applyFill="1" applyBorder="1" applyAlignment="1">
      <alignment/>
    </xf>
    <xf numFmtId="49" fontId="12" fillId="0" borderId="43" xfId="0" applyNumberFormat="1" applyFont="1" applyFill="1" applyBorder="1" applyAlignment="1">
      <alignment horizontal="center"/>
    </xf>
    <xf numFmtId="49" fontId="12" fillId="0" borderId="46" xfId="0" applyNumberFormat="1" applyFont="1" applyFill="1" applyBorder="1" applyAlignment="1">
      <alignment horizontal="center"/>
    </xf>
    <xf numFmtId="0" fontId="18" fillId="0" borderId="21" xfId="0" applyNumberFormat="1" applyFont="1" applyBorder="1" applyAlignment="1">
      <alignment wrapText="1"/>
    </xf>
    <xf numFmtId="49" fontId="6" fillId="0" borderId="27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wrapText="1"/>
    </xf>
    <xf numFmtId="49" fontId="12" fillId="0" borderId="27" xfId="0" applyNumberFormat="1" applyFont="1" applyFill="1" applyBorder="1" applyAlignment="1">
      <alignment horizontal="center"/>
    </xf>
    <xf numFmtId="0" fontId="6" fillId="33" borderId="38" xfId="0" applyFont="1" applyFill="1" applyBorder="1" applyAlignment="1">
      <alignment vertical="center" wrapText="1"/>
    </xf>
    <xf numFmtId="180" fontId="12" fillId="33" borderId="43" xfId="0" applyNumberFormat="1" applyFont="1" applyFill="1" applyBorder="1" applyAlignment="1">
      <alignment horizontal="right"/>
    </xf>
    <xf numFmtId="0" fontId="19" fillId="33" borderId="35" xfId="0" applyNumberFormat="1" applyFont="1" applyFill="1" applyBorder="1" applyAlignment="1">
      <alignment wrapText="1"/>
    </xf>
    <xf numFmtId="180" fontId="6" fillId="34" borderId="21" xfId="0" applyNumberFormat="1" applyFont="1" applyFill="1" applyBorder="1" applyAlignment="1">
      <alignment horizontal="right"/>
    </xf>
    <xf numFmtId="0" fontId="14" fillId="0" borderId="38" xfId="0" applyNumberFormat="1" applyFont="1" applyBorder="1" applyAlignment="1">
      <alignment wrapText="1"/>
    </xf>
    <xf numFmtId="49" fontId="6" fillId="0" borderId="38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49" fontId="6" fillId="33" borderId="38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12" fillId="33" borderId="38" xfId="0" applyNumberFormat="1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12" fillId="33" borderId="38" xfId="0" applyNumberFormat="1" applyFont="1" applyFill="1" applyBorder="1" applyAlignment="1">
      <alignment horizontal="center" shrinkToFit="1"/>
    </xf>
    <xf numFmtId="49" fontId="12" fillId="33" borderId="20" xfId="0" applyNumberFormat="1" applyFont="1" applyFill="1" applyBorder="1" applyAlignment="1">
      <alignment horizontal="center" shrinkToFit="1"/>
    </xf>
    <xf numFmtId="49" fontId="12" fillId="33" borderId="50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49" fontId="12" fillId="0" borderId="38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6" fillId="33" borderId="46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49" fontId="6" fillId="0" borderId="21" xfId="0" applyNumberFormat="1" applyFont="1" applyBorder="1" applyAlignment="1">
      <alignment horizontal="center"/>
    </xf>
    <xf numFmtId="0" fontId="0" fillId="0" borderId="2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1"/>
  <sheetViews>
    <sheetView tabSelected="1" zoomScaleSheetLayoutView="87" zoomScalePageLayoutView="0" workbookViewId="0" topLeftCell="A1">
      <selection activeCell="J6" sqref="J6:P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64.75390625" style="3" customWidth="1"/>
    <col min="11" max="11" width="10.625" style="4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3.875" style="1" customWidth="1"/>
    <col min="17" max="17" width="11.75390625" style="1" bestFit="1" customWidth="1"/>
    <col min="18" max="20" width="9.625" style="1" customWidth="1"/>
    <col min="21" max="16384" width="9.125" style="1" customWidth="1"/>
  </cols>
  <sheetData>
    <row r="1" spans="10:17" ht="0.75" customHeight="1">
      <c r="J1" s="177"/>
      <c r="K1" s="177"/>
      <c r="L1" s="178"/>
      <c r="M1" s="178"/>
      <c r="N1" s="178"/>
      <c r="O1" s="178"/>
      <c r="P1" s="178"/>
      <c r="Q1" s="5"/>
    </row>
    <row r="2" spans="10:17" ht="12.75" hidden="1">
      <c r="J2" s="179"/>
      <c r="K2" s="179"/>
      <c r="L2" s="178"/>
      <c r="M2" s="178"/>
      <c r="N2" s="178"/>
      <c r="O2" s="178"/>
      <c r="P2" s="178"/>
      <c r="Q2" s="5"/>
    </row>
    <row r="3" spans="10:17" ht="12.75" hidden="1">
      <c r="J3" s="180"/>
      <c r="K3" s="180"/>
      <c r="L3" s="181"/>
      <c r="M3" s="181"/>
      <c r="N3" s="181"/>
      <c r="O3" s="181"/>
      <c r="P3" s="181"/>
      <c r="Q3" s="6"/>
    </row>
    <row r="4" spans="10:17" ht="15" hidden="1">
      <c r="J4" s="182"/>
      <c r="K4" s="182"/>
      <c r="L4" s="182"/>
      <c r="M4" s="182"/>
      <c r="N4" s="182"/>
      <c r="O4" s="182"/>
      <c r="P4" s="182"/>
      <c r="Q4" s="7"/>
    </row>
    <row r="5" spans="1:26" ht="14.25">
      <c r="A5" s="11"/>
      <c r="B5" s="11"/>
      <c r="C5" s="11"/>
      <c r="D5" s="11"/>
      <c r="E5" s="11"/>
      <c r="F5" s="11"/>
      <c r="G5" s="11"/>
      <c r="H5" s="11"/>
      <c r="I5" s="12"/>
      <c r="J5" s="192" t="s">
        <v>79</v>
      </c>
      <c r="K5" s="193"/>
      <c r="L5" s="193"/>
      <c r="M5" s="193"/>
      <c r="N5" s="193"/>
      <c r="O5" s="193"/>
      <c r="P5" s="193"/>
      <c r="Q5" s="13"/>
      <c r="R5" s="11"/>
      <c r="S5" s="11"/>
      <c r="T5" s="11"/>
      <c r="U5" s="11"/>
      <c r="V5" s="11"/>
      <c r="W5" s="11"/>
      <c r="X5" s="11"/>
      <c r="Y5" s="11"/>
      <c r="Z5" s="11"/>
    </row>
    <row r="6" spans="1:26" ht="14.25">
      <c r="A6" s="11"/>
      <c r="B6" s="11"/>
      <c r="C6" s="11"/>
      <c r="D6" s="11"/>
      <c r="E6" s="11"/>
      <c r="F6" s="11"/>
      <c r="G6" s="11"/>
      <c r="H6" s="11"/>
      <c r="I6" s="12"/>
      <c r="J6" s="191" t="s">
        <v>143</v>
      </c>
      <c r="K6" s="191"/>
      <c r="L6" s="191"/>
      <c r="M6" s="191"/>
      <c r="N6" s="191"/>
      <c r="O6" s="191"/>
      <c r="P6" s="191"/>
      <c r="Q6" s="13"/>
      <c r="R6" s="11"/>
      <c r="S6" s="11"/>
      <c r="T6" s="11"/>
      <c r="U6" s="11"/>
      <c r="V6" s="11"/>
      <c r="W6" s="11"/>
      <c r="X6" s="11"/>
      <c r="Y6" s="11"/>
      <c r="Z6" s="11"/>
    </row>
    <row r="7" spans="1:26" ht="26.25" customHeight="1">
      <c r="A7" s="189" t="s">
        <v>117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90"/>
      <c r="R7" s="190"/>
      <c r="S7" s="190"/>
      <c r="T7" s="190"/>
      <c r="U7" s="190"/>
      <c r="V7" s="190"/>
      <c r="W7" s="190"/>
      <c r="X7" s="190"/>
      <c r="Y7" s="190"/>
      <c r="Z7" s="190"/>
    </row>
    <row r="8" spans="1:26" ht="24.75" customHeight="1" hidden="1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90"/>
      <c r="R8" s="190"/>
      <c r="S8" s="190"/>
      <c r="T8" s="190"/>
      <c r="U8" s="190"/>
      <c r="V8" s="190"/>
      <c r="W8" s="190"/>
      <c r="X8" s="190"/>
      <c r="Y8" s="190"/>
      <c r="Z8" s="190"/>
    </row>
    <row r="9" spans="1:26" ht="2.25" customHeight="1" hidden="1">
      <c r="A9" s="14"/>
      <c r="B9" s="14"/>
      <c r="C9" s="14"/>
      <c r="D9" s="14"/>
      <c r="E9" s="14"/>
      <c r="F9" s="14"/>
      <c r="G9" s="14"/>
      <c r="H9" s="14"/>
      <c r="I9" s="14"/>
      <c r="J9" s="14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9.75" customHeight="1" thickBot="1">
      <c r="A10" s="11"/>
      <c r="B10" s="11"/>
      <c r="C10" s="11"/>
      <c r="D10" s="11"/>
      <c r="E10" s="11"/>
      <c r="F10" s="11"/>
      <c r="G10" s="11"/>
      <c r="H10" s="11"/>
      <c r="I10" s="12"/>
      <c r="J10" s="16"/>
      <c r="K10" s="17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" hidden="1" thickBot="1">
      <c r="A11" s="11"/>
      <c r="B11" s="11"/>
      <c r="C11" s="11"/>
      <c r="D11" s="11"/>
      <c r="E11" s="11"/>
      <c r="F11" s="11"/>
      <c r="G11" s="11"/>
      <c r="H11" s="11"/>
      <c r="I11" s="12"/>
      <c r="J11" s="16"/>
      <c r="K11" s="17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44.25" customHeight="1" thickBot="1">
      <c r="A12" s="18" t="s">
        <v>5</v>
      </c>
      <c r="B12" s="183" t="s">
        <v>32</v>
      </c>
      <c r="C12" s="184"/>
      <c r="D12" s="184"/>
      <c r="E12" s="184"/>
      <c r="F12" s="184"/>
      <c r="G12" s="184"/>
      <c r="H12" s="184"/>
      <c r="I12" s="185"/>
      <c r="J12" s="19" t="s">
        <v>33</v>
      </c>
      <c r="K12" s="20" t="s">
        <v>44</v>
      </c>
      <c r="L12" s="21" t="s">
        <v>45</v>
      </c>
      <c r="M12" s="22" t="s">
        <v>42</v>
      </c>
      <c r="N12" s="22" t="s">
        <v>42</v>
      </c>
      <c r="O12" s="23" t="s">
        <v>43</v>
      </c>
      <c r="P12" s="24" t="s">
        <v>52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" customHeight="1" thickBot="1">
      <c r="A13" s="25">
        <v>1</v>
      </c>
      <c r="B13" s="186">
        <v>2</v>
      </c>
      <c r="C13" s="187"/>
      <c r="D13" s="187"/>
      <c r="E13" s="187"/>
      <c r="F13" s="187"/>
      <c r="G13" s="187"/>
      <c r="H13" s="187"/>
      <c r="I13" s="188"/>
      <c r="J13" s="26">
        <v>3</v>
      </c>
      <c r="K13" s="27">
        <v>4</v>
      </c>
      <c r="L13" s="27">
        <v>5</v>
      </c>
      <c r="M13" s="27">
        <v>4</v>
      </c>
      <c r="N13" s="27"/>
      <c r="O13" s="27">
        <v>6</v>
      </c>
      <c r="P13" s="151">
        <v>6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" customHeight="1">
      <c r="A14" s="28">
        <v>1</v>
      </c>
      <c r="B14" s="29" t="s">
        <v>2</v>
      </c>
      <c r="C14" s="30" t="s">
        <v>0</v>
      </c>
      <c r="D14" s="31" t="s">
        <v>3</v>
      </c>
      <c r="E14" s="196" t="s">
        <v>4</v>
      </c>
      <c r="F14" s="197"/>
      <c r="G14" s="31" t="s">
        <v>3</v>
      </c>
      <c r="H14" s="31" t="s">
        <v>1</v>
      </c>
      <c r="I14" s="32" t="s">
        <v>2</v>
      </c>
      <c r="J14" s="132" t="s">
        <v>23</v>
      </c>
      <c r="K14" s="33" t="e">
        <f>SUM(K16,K19,K24,K28,K30,#REF!,K37,K39,K41,)</f>
        <v>#REF!</v>
      </c>
      <c r="L14" s="33" t="e">
        <f>SUM(L16,L19,L24,L28,L30,#REF!,L37,L39,L41,)</f>
        <v>#REF!</v>
      </c>
      <c r="M14" s="33" t="e">
        <f>SUM(M16,M19,M24,M28,M30,#REF!,M37,M39,M41,)</f>
        <v>#REF!</v>
      </c>
      <c r="N14" s="33" t="e">
        <f>SUM(N16,N19,N24,N28,N30,#REF!,N37,N39,N41,)</f>
        <v>#REF!</v>
      </c>
      <c r="O14" s="34" t="e">
        <f>SUM(O16,O19,O24,O28,O30,#REF!,O37,O39,O41,)</f>
        <v>#REF!</v>
      </c>
      <c r="P14" s="130">
        <f>SUM(P15+P17+P19+P24+P28+P30+P37+P39+P41)</f>
        <v>75653.23</v>
      </c>
      <c r="Q14" s="144"/>
      <c r="R14" s="36"/>
      <c r="S14" s="36"/>
      <c r="T14" s="36"/>
      <c r="U14" s="36"/>
      <c r="V14" s="36"/>
      <c r="W14" s="35"/>
      <c r="X14" s="35"/>
      <c r="Y14" s="11"/>
      <c r="Z14" s="11"/>
    </row>
    <row r="15" spans="1:26" ht="12" customHeight="1">
      <c r="A15" s="37">
        <v>2</v>
      </c>
      <c r="B15" s="38" t="s">
        <v>2</v>
      </c>
      <c r="C15" s="38" t="s">
        <v>0</v>
      </c>
      <c r="D15" s="39" t="s">
        <v>6</v>
      </c>
      <c r="E15" s="194" t="s">
        <v>4</v>
      </c>
      <c r="F15" s="195"/>
      <c r="G15" s="39" t="s">
        <v>3</v>
      </c>
      <c r="H15" s="39" t="s">
        <v>1</v>
      </c>
      <c r="I15" s="40" t="s">
        <v>2</v>
      </c>
      <c r="J15" s="133" t="s">
        <v>24</v>
      </c>
      <c r="K15" s="41">
        <f>K16</f>
        <v>21241.3</v>
      </c>
      <c r="L15" s="41">
        <f>L16</f>
        <v>15920.9</v>
      </c>
      <c r="M15" s="41">
        <f>M16</f>
        <v>0</v>
      </c>
      <c r="N15" s="41">
        <f>N16</f>
        <v>21240</v>
      </c>
      <c r="O15" s="42">
        <f>O16</f>
        <v>21870</v>
      </c>
      <c r="P15" s="130">
        <f>SUM(P16)</f>
        <v>32500</v>
      </c>
      <c r="Q15" s="43"/>
      <c r="R15" s="36"/>
      <c r="S15" s="36"/>
      <c r="T15" s="35"/>
      <c r="U15" s="43"/>
      <c r="V15" s="43"/>
      <c r="W15" s="43"/>
      <c r="X15" s="43"/>
      <c r="Y15" s="11"/>
      <c r="Z15" s="11"/>
    </row>
    <row r="16" spans="1:26" ht="12" customHeight="1">
      <c r="A16" s="44">
        <v>3</v>
      </c>
      <c r="B16" s="45" t="s">
        <v>2</v>
      </c>
      <c r="C16" s="46" t="s">
        <v>0</v>
      </c>
      <c r="D16" s="47" t="s">
        <v>6</v>
      </c>
      <c r="E16" s="173" t="s">
        <v>7</v>
      </c>
      <c r="F16" s="174"/>
      <c r="G16" s="47" t="s">
        <v>6</v>
      </c>
      <c r="H16" s="47" t="s">
        <v>1</v>
      </c>
      <c r="I16" s="48" t="s">
        <v>8</v>
      </c>
      <c r="J16" s="134" t="s">
        <v>25</v>
      </c>
      <c r="K16" s="49">
        <v>21241.3</v>
      </c>
      <c r="L16" s="49">
        <v>15920.9</v>
      </c>
      <c r="M16" s="11"/>
      <c r="N16" s="49">
        <v>21240</v>
      </c>
      <c r="O16" s="50">
        <v>21870</v>
      </c>
      <c r="P16" s="152">
        <v>32500</v>
      </c>
      <c r="Q16" s="43"/>
      <c r="R16" s="36"/>
      <c r="S16" s="36"/>
      <c r="T16" s="36"/>
      <c r="U16" s="36"/>
      <c r="V16" s="36"/>
      <c r="W16" s="36"/>
      <c r="X16" s="36"/>
      <c r="Y16" s="35"/>
      <c r="Z16" s="11"/>
    </row>
    <row r="17" spans="1:26" ht="29.25" customHeight="1">
      <c r="A17" s="37">
        <v>4</v>
      </c>
      <c r="B17" s="51" t="s">
        <v>2</v>
      </c>
      <c r="C17" s="38" t="s">
        <v>0</v>
      </c>
      <c r="D17" s="39" t="s">
        <v>46</v>
      </c>
      <c r="E17" s="194" t="s">
        <v>4</v>
      </c>
      <c r="F17" s="195"/>
      <c r="G17" s="39" t="s">
        <v>3</v>
      </c>
      <c r="H17" s="39" t="s">
        <v>1</v>
      </c>
      <c r="I17" s="40" t="s">
        <v>2</v>
      </c>
      <c r="J17" s="133" t="s">
        <v>50</v>
      </c>
      <c r="K17" s="52"/>
      <c r="L17" s="52"/>
      <c r="M17" s="53"/>
      <c r="N17" s="52"/>
      <c r="O17" s="54"/>
      <c r="P17" s="130">
        <f>SUM(P18)</f>
        <v>18436.63</v>
      </c>
      <c r="Q17" s="43"/>
      <c r="R17" s="11"/>
      <c r="S17" s="11"/>
      <c r="T17" s="55"/>
      <c r="U17" s="11"/>
      <c r="V17" s="11"/>
      <c r="W17" s="11"/>
      <c r="X17" s="11"/>
      <c r="Y17" s="11"/>
      <c r="Z17" s="11"/>
    </row>
    <row r="18" spans="1:26" ht="23.25" customHeight="1">
      <c r="A18" s="56">
        <v>5</v>
      </c>
      <c r="B18" s="45" t="s">
        <v>2</v>
      </c>
      <c r="C18" s="57" t="s">
        <v>0</v>
      </c>
      <c r="D18" s="58" t="s">
        <v>46</v>
      </c>
      <c r="E18" s="59" t="s">
        <v>10</v>
      </c>
      <c r="F18" s="57" t="s">
        <v>2</v>
      </c>
      <c r="G18" s="58" t="s">
        <v>6</v>
      </c>
      <c r="H18" s="58" t="s">
        <v>1</v>
      </c>
      <c r="I18" s="60" t="s">
        <v>8</v>
      </c>
      <c r="J18" s="135" t="s">
        <v>51</v>
      </c>
      <c r="K18" s="61"/>
      <c r="L18" s="61"/>
      <c r="M18" s="11"/>
      <c r="N18" s="61"/>
      <c r="O18" s="62"/>
      <c r="P18" s="153">
        <v>18436.63</v>
      </c>
      <c r="Q18" s="35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>
      <c r="A19" s="37">
        <v>6</v>
      </c>
      <c r="B19" s="38" t="s">
        <v>2</v>
      </c>
      <c r="C19" s="38" t="s">
        <v>0</v>
      </c>
      <c r="D19" s="39" t="s">
        <v>9</v>
      </c>
      <c r="E19" s="175" t="s">
        <v>4</v>
      </c>
      <c r="F19" s="176"/>
      <c r="G19" s="39" t="s">
        <v>3</v>
      </c>
      <c r="H19" s="39" t="s">
        <v>1</v>
      </c>
      <c r="I19" s="40" t="s">
        <v>2</v>
      </c>
      <c r="J19" s="133" t="s">
        <v>26</v>
      </c>
      <c r="K19" s="41">
        <f>SUM(K21:K22)</f>
        <v>762</v>
      </c>
      <c r="L19" s="41">
        <f>SUM(L21:L22)</f>
        <v>762.3</v>
      </c>
      <c r="M19" s="41">
        <f>SUM(M21:M22)</f>
        <v>0</v>
      </c>
      <c r="N19" s="41">
        <f>SUM(N21:N22)</f>
        <v>792</v>
      </c>
      <c r="O19" s="42">
        <f>SUM(O21:O22)</f>
        <v>815</v>
      </c>
      <c r="P19" s="130">
        <f>SUM(P20:P23)</f>
        <v>5948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24" customHeight="1">
      <c r="A20" s="37">
        <v>7</v>
      </c>
      <c r="B20" s="63" t="s">
        <v>2</v>
      </c>
      <c r="C20" s="46" t="s">
        <v>0</v>
      </c>
      <c r="D20" s="47" t="s">
        <v>9</v>
      </c>
      <c r="E20" s="173" t="s">
        <v>12</v>
      </c>
      <c r="F20" s="174" t="s">
        <v>2</v>
      </c>
      <c r="G20" s="47" t="s">
        <v>3</v>
      </c>
      <c r="H20" s="47" t="s">
        <v>1</v>
      </c>
      <c r="I20" s="48" t="s">
        <v>8</v>
      </c>
      <c r="J20" s="134" t="s">
        <v>53</v>
      </c>
      <c r="K20" s="41"/>
      <c r="L20" s="41"/>
      <c r="M20" s="64"/>
      <c r="N20" s="41"/>
      <c r="O20" s="42"/>
      <c r="P20" s="152">
        <v>5600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>
      <c r="A21" s="44">
        <v>8</v>
      </c>
      <c r="B21" s="45" t="s">
        <v>2</v>
      </c>
      <c r="C21" s="46" t="s">
        <v>0</v>
      </c>
      <c r="D21" s="47" t="s">
        <v>9</v>
      </c>
      <c r="E21" s="173" t="s">
        <v>81</v>
      </c>
      <c r="F21" s="174"/>
      <c r="G21" s="47" t="s">
        <v>10</v>
      </c>
      <c r="H21" s="47" t="s">
        <v>1</v>
      </c>
      <c r="I21" s="48" t="s">
        <v>8</v>
      </c>
      <c r="J21" s="134" t="s">
        <v>27</v>
      </c>
      <c r="K21" s="49">
        <v>750</v>
      </c>
      <c r="L21" s="49">
        <v>751</v>
      </c>
      <c r="M21" s="11"/>
      <c r="N21" s="49">
        <v>790</v>
      </c>
      <c r="O21" s="50">
        <v>810</v>
      </c>
      <c r="P21" s="152">
        <v>3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>
      <c r="A22" s="44">
        <v>9</v>
      </c>
      <c r="B22" s="46" t="s">
        <v>2</v>
      </c>
      <c r="C22" s="46" t="s">
        <v>0</v>
      </c>
      <c r="D22" s="47" t="s">
        <v>9</v>
      </c>
      <c r="E22" s="173" t="s">
        <v>82</v>
      </c>
      <c r="F22" s="174"/>
      <c r="G22" s="47" t="s">
        <v>6</v>
      </c>
      <c r="H22" s="47" t="s">
        <v>1</v>
      </c>
      <c r="I22" s="48" t="s">
        <v>8</v>
      </c>
      <c r="J22" s="134" t="s">
        <v>28</v>
      </c>
      <c r="K22" s="61">
        <v>12</v>
      </c>
      <c r="L22" s="61">
        <v>11.3</v>
      </c>
      <c r="M22" s="11"/>
      <c r="N22" s="49">
        <v>2</v>
      </c>
      <c r="O22" s="50">
        <v>5</v>
      </c>
      <c r="P22" s="152">
        <v>0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25.5" customHeight="1">
      <c r="A23" s="44">
        <v>10</v>
      </c>
      <c r="B23" s="63" t="s">
        <v>2</v>
      </c>
      <c r="C23" s="46" t="s">
        <v>0</v>
      </c>
      <c r="D23" s="47" t="s">
        <v>9</v>
      </c>
      <c r="E23" s="173" t="s">
        <v>92</v>
      </c>
      <c r="F23" s="171"/>
      <c r="G23" s="47" t="s">
        <v>10</v>
      </c>
      <c r="H23" s="47" t="s">
        <v>1</v>
      </c>
      <c r="I23" s="48" t="s">
        <v>8</v>
      </c>
      <c r="J23" s="134" t="s">
        <v>91</v>
      </c>
      <c r="K23" s="61"/>
      <c r="L23" s="61"/>
      <c r="M23" s="11"/>
      <c r="N23" s="49"/>
      <c r="O23" s="50"/>
      <c r="P23" s="152">
        <v>345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4.25" customHeight="1">
      <c r="A24" s="37">
        <v>11</v>
      </c>
      <c r="B24" s="65" t="s">
        <v>2</v>
      </c>
      <c r="C24" s="38" t="s">
        <v>0</v>
      </c>
      <c r="D24" s="39" t="s">
        <v>11</v>
      </c>
      <c r="E24" s="175" t="s">
        <v>4</v>
      </c>
      <c r="F24" s="176"/>
      <c r="G24" s="39" t="s">
        <v>3</v>
      </c>
      <c r="H24" s="39" t="s">
        <v>1</v>
      </c>
      <c r="I24" s="40" t="s">
        <v>2</v>
      </c>
      <c r="J24" s="133" t="s">
        <v>29</v>
      </c>
      <c r="K24" s="66">
        <f>SUM(K25:K26)</f>
        <v>1050</v>
      </c>
      <c r="L24" s="66">
        <f>SUM(L25:L26)</f>
        <v>820.4</v>
      </c>
      <c r="M24" s="66">
        <f>SUM(M25:M26)</f>
        <v>0</v>
      </c>
      <c r="N24" s="66">
        <f>SUM(N25:N26)</f>
        <v>980</v>
      </c>
      <c r="O24" s="67">
        <f>SUM(O25:O26)</f>
        <v>1000</v>
      </c>
      <c r="P24" s="128">
        <f>SUM(P25+P26+P27)</f>
        <v>6158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30" customHeight="1">
      <c r="A25" s="44">
        <v>12</v>
      </c>
      <c r="B25" s="46" t="s">
        <v>2</v>
      </c>
      <c r="C25" s="46" t="s">
        <v>0</v>
      </c>
      <c r="D25" s="47" t="s">
        <v>11</v>
      </c>
      <c r="E25" s="173" t="s">
        <v>87</v>
      </c>
      <c r="F25" s="174"/>
      <c r="G25" s="47" t="s">
        <v>13</v>
      </c>
      <c r="H25" s="47" t="s">
        <v>1</v>
      </c>
      <c r="I25" s="48" t="s">
        <v>8</v>
      </c>
      <c r="J25" s="136" t="s">
        <v>88</v>
      </c>
      <c r="K25" s="61">
        <v>300</v>
      </c>
      <c r="L25" s="61">
        <v>182.5</v>
      </c>
      <c r="M25" s="11"/>
      <c r="N25" s="49">
        <v>300</v>
      </c>
      <c r="O25" s="50">
        <v>300</v>
      </c>
      <c r="P25" s="152">
        <v>960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s="2" customFormat="1" ht="28.5" customHeight="1">
      <c r="A26" s="44">
        <v>13</v>
      </c>
      <c r="B26" s="63" t="s">
        <v>2</v>
      </c>
      <c r="C26" s="46" t="s">
        <v>0</v>
      </c>
      <c r="D26" s="47" t="s">
        <v>11</v>
      </c>
      <c r="E26" s="173" t="s">
        <v>83</v>
      </c>
      <c r="F26" s="174"/>
      <c r="G26" s="47" t="s">
        <v>13</v>
      </c>
      <c r="H26" s="47" t="s">
        <v>1</v>
      </c>
      <c r="I26" s="48" t="s">
        <v>8</v>
      </c>
      <c r="J26" s="137" t="s">
        <v>86</v>
      </c>
      <c r="K26" s="68">
        <v>750</v>
      </c>
      <c r="L26" s="68">
        <v>637.9</v>
      </c>
      <c r="M26" s="12"/>
      <c r="N26" s="49">
        <v>680</v>
      </c>
      <c r="O26" s="50">
        <v>700</v>
      </c>
      <c r="P26" s="142">
        <v>2547</v>
      </c>
      <c r="Q26" s="11"/>
      <c r="R26" s="11"/>
      <c r="S26" s="12"/>
      <c r="T26" s="12"/>
      <c r="U26" s="12"/>
      <c r="V26" s="12"/>
      <c r="W26" s="12"/>
      <c r="X26" s="12"/>
      <c r="Y26" s="12"/>
      <c r="Z26" s="12"/>
    </row>
    <row r="27" spans="1:26" s="2" customFormat="1" ht="27" customHeight="1">
      <c r="A27" s="44">
        <v>14</v>
      </c>
      <c r="B27" s="45" t="s">
        <v>2</v>
      </c>
      <c r="C27" s="46" t="s">
        <v>0</v>
      </c>
      <c r="D27" s="47" t="s">
        <v>11</v>
      </c>
      <c r="E27" s="173" t="s">
        <v>84</v>
      </c>
      <c r="F27" s="171"/>
      <c r="G27" s="47" t="s">
        <v>13</v>
      </c>
      <c r="H27" s="47" t="s">
        <v>1</v>
      </c>
      <c r="I27" s="48" t="s">
        <v>8</v>
      </c>
      <c r="J27" s="137" t="s">
        <v>89</v>
      </c>
      <c r="K27" s="68"/>
      <c r="L27" s="68"/>
      <c r="M27" s="12"/>
      <c r="N27" s="49"/>
      <c r="O27" s="50"/>
      <c r="P27" s="142">
        <v>2651</v>
      </c>
      <c r="Q27" s="11"/>
      <c r="R27" s="11"/>
      <c r="S27" s="12"/>
      <c r="T27" s="12"/>
      <c r="U27" s="12"/>
      <c r="V27" s="12"/>
      <c r="W27" s="12"/>
      <c r="X27" s="12"/>
      <c r="Y27" s="12"/>
      <c r="Z27" s="12"/>
    </row>
    <row r="28" spans="1:26" s="2" customFormat="1" ht="15" customHeight="1">
      <c r="A28" s="37">
        <v>15</v>
      </c>
      <c r="B28" s="38" t="s">
        <v>2</v>
      </c>
      <c r="C28" s="38" t="s">
        <v>0</v>
      </c>
      <c r="D28" s="39" t="s">
        <v>37</v>
      </c>
      <c r="E28" s="175" t="s">
        <v>4</v>
      </c>
      <c r="F28" s="176"/>
      <c r="G28" s="39" t="s">
        <v>3</v>
      </c>
      <c r="H28" s="39" t="s">
        <v>1</v>
      </c>
      <c r="I28" s="40" t="s">
        <v>2</v>
      </c>
      <c r="J28" s="138" t="s">
        <v>38</v>
      </c>
      <c r="K28" s="66">
        <v>25</v>
      </c>
      <c r="L28" s="66">
        <v>43.2</v>
      </c>
      <c r="M28" s="70"/>
      <c r="N28" s="71">
        <v>53</v>
      </c>
      <c r="O28" s="72">
        <v>40</v>
      </c>
      <c r="P28" s="128">
        <f>SUM(P29)</f>
        <v>750</v>
      </c>
      <c r="Q28" s="11"/>
      <c r="R28" s="11"/>
      <c r="S28" s="12"/>
      <c r="T28" s="12"/>
      <c r="U28" s="12"/>
      <c r="V28" s="12"/>
      <c r="W28" s="12"/>
      <c r="X28" s="12"/>
      <c r="Y28" s="12"/>
      <c r="Z28" s="12"/>
    </row>
    <row r="29" spans="1:26" s="2" customFormat="1" ht="41.25" customHeight="1">
      <c r="A29" s="44">
        <v>16</v>
      </c>
      <c r="B29" s="38" t="s">
        <v>2</v>
      </c>
      <c r="C29" s="38" t="s">
        <v>0</v>
      </c>
      <c r="D29" s="39" t="s">
        <v>37</v>
      </c>
      <c r="E29" s="175" t="s">
        <v>82</v>
      </c>
      <c r="F29" s="176"/>
      <c r="G29" s="39" t="s">
        <v>6</v>
      </c>
      <c r="H29" s="39" t="s">
        <v>1</v>
      </c>
      <c r="I29" s="40" t="s">
        <v>8</v>
      </c>
      <c r="J29" s="148" t="s">
        <v>107</v>
      </c>
      <c r="K29" s="66"/>
      <c r="L29" s="66"/>
      <c r="M29" s="70"/>
      <c r="N29" s="71"/>
      <c r="O29" s="72"/>
      <c r="P29" s="152">
        <v>750</v>
      </c>
      <c r="Q29" s="11"/>
      <c r="R29" s="11"/>
      <c r="S29" s="12"/>
      <c r="T29" s="12"/>
      <c r="U29" s="12"/>
      <c r="V29" s="12"/>
      <c r="W29" s="12"/>
      <c r="X29" s="12"/>
      <c r="Y29" s="12"/>
      <c r="Z29" s="12"/>
    </row>
    <row r="30" spans="1:26" s="2" customFormat="1" ht="25.5">
      <c r="A30" s="37">
        <v>17</v>
      </c>
      <c r="B30" s="38" t="s">
        <v>2</v>
      </c>
      <c r="C30" s="38" t="s">
        <v>0</v>
      </c>
      <c r="D30" s="39" t="s">
        <v>14</v>
      </c>
      <c r="E30" s="175" t="s">
        <v>4</v>
      </c>
      <c r="F30" s="176"/>
      <c r="G30" s="39" t="s">
        <v>3</v>
      </c>
      <c r="H30" s="39" t="s">
        <v>1</v>
      </c>
      <c r="I30" s="40" t="s">
        <v>2</v>
      </c>
      <c r="J30" s="138" t="s">
        <v>34</v>
      </c>
      <c r="K30" s="66">
        <f>SUM(K31:K31)</f>
        <v>445</v>
      </c>
      <c r="L30" s="66">
        <f>SUM(L31:L31)</f>
        <v>343.2</v>
      </c>
      <c r="M30" s="66">
        <f>SUM(M31:M31)</f>
        <v>0</v>
      </c>
      <c r="N30" s="66">
        <f>SUM(N31:N31)</f>
        <v>350</v>
      </c>
      <c r="O30" s="67">
        <f>SUM(O31:O31)</f>
        <v>350</v>
      </c>
      <c r="P30" s="128">
        <f>SUM(P31:P36)</f>
        <v>3660.2</v>
      </c>
      <c r="Q30" s="11"/>
      <c r="R30" s="11"/>
      <c r="S30" s="12"/>
      <c r="T30" s="12"/>
      <c r="U30" s="12"/>
      <c r="V30" s="12"/>
      <c r="W30" s="12"/>
      <c r="X30" s="12"/>
      <c r="Y30" s="12"/>
      <c r="Z30" s="12"/>
    </row>
    <row r="31" spans="1:26" s="2" customFormat="1" ht="63.75" customHeight="1">
      <c r="A31" s="44">
        <v>18</v>
      </c>
      <c r="B31" s="46" t="s">
        <v>2</v>
      </c>
      <c r="C31" s="46" t="s">
        <v>0</v>
      </c>
      <c r="D31" s="47" t="s">
        <v>14</v>
      </c>
      <c r="E31" s="173" t="s">
        <v>64</v>
      </c>
      <c r="F31" s="174"/>
      <c r="G31" s="47" t="s">
        <v>13</v>
      </c>
      <c r="H31" s="47" t="s">
        <v>65</v>
      </c>
      <c r="I31" s="48" t="s">
        <v>18</v>
      </c>
      <c r="J31" s="166" t="s">
        <v>106</v>
      </c>
      <c r="K31" s="68">
        <v>445</v>
      </c>
      <c r="L31" s="68">
        <v>343.2</v>
      </c>
      <c r="M31" s="73"/>
      <c r="N31" s="49">
        <v>350</v>
      </c>
      <c r="O31" s="50">
        <v>350</v>
      </c>
      <c r="P31" s="142">
        <v>1404</v>
      </c>
      <c r="Q31" s="11"/>
      <c r="R31" s="11"/>
      <c r="S31" s="74"/>
      <c r="T31" s="12"/>
      <c r="U31" s="12"/>
      <c r="V31" s="12"/>
      <c r="W31" s="12"/>
      <c r="X31" s="12"/>
      <c r="Y31" s="12"/>
      <c r="Z31" s="12"/>
    </row>
    <row r="32" spans="1:26" s="2" customFormat="1" ht="52.5" customHeight="1">
      <c r="A32" s="44">
        <v>19</v>
      </c>
      <c r="B32" s="46" t="s">
        <v>2</v>
      </c>
      <c r="C32" s="46" t="s">
        <v>0</v>
      </c>
      <c r="D32" s="47" t="s">
        <v>14</v>
      </c>
      <c r="E32" s="173" t="s">
        <v>66</v>
      </c>
      <c r="F32" s="171"/>
      <c r="G32" s="47" t="s">
        <v>13</v>
      </c>
      <c r="H32" s="47" t="s">
        <v>67</v>
      </c>
      <c r="I32" s="48" t="s">
        <v>18</v>
      </c>
      <c r="J32" s="166" t="s">
        <v>110</v>
      </c>
      <c r="K32" s="68"/>
      <c r="L32" s="68"/>
      <c r="M32" s="73"/>
      <c r="N32" s="49"/>
      <c r="O32" s="50"/>
      <c r="P32" s="142">
        <v>1123.1</v>
      </c>
      <c r="Q32" s="11"/>
      <c r="R32" s="11"/>
      <c r="S32" s="74"/>
      <c r="T32" s="12"/>
      <c r="U32" s="12"/>
      <c r="V32" s="12"/>
      <c r="W32" s="12"/>
      <c r="X32" s="12"/>
      <c r="Y32" s="12"/>
      <c r="Z32" s="12"/>
    </row>
    <row r="33" spans="1:26" s="2" customFormat="1" ht="49.5" customHeight="1">
      <c r="A33" s="44">
        <v>20</v>
      </c>
      <c r="B33" s="149" t="s">
        <v>2</v>
      </c>
      <c r="C33" s="149" t="s">
        <v>0</v>
      </c>
      <c r="D33" s="47" t="s">
        <v>14</v>
      </c>
      <c r="E33" s="173" t="s">
        <v>118</v>
      </c>
      <c r="F33" s="171"/>
      <c r="G33" s="47" t="s">
        <v>13</v>
      </c>
      <c r="H33" s="47" t="s">
        <v>1</v>
      </c>
      <c r="I33" s="48" t="s">
        <v>18</v>
      </c>
      <c r="J33" s="166" t="s">
        <v>119</v>
      </c>
      <c r="K33" s="68"/>
      <c r="L33" s="68"/>
      <c r="M33" s="73"/>
      <c r="N33" s="49"/>
      <c r="O33" s="50"/>
      <c r="P33" s="142">
        <v>0.2</v>
      </c>
      <c r="Q33" s="11"/>
      <c r="R33" s="11"/>
      <c r="S33" s="74"/>
      <c r="T33" s="12"/>
      <c r="U33" s="12"/>
      <c r="V33" s="12"/>
      <c r="W33" s="12"/>
      <c r="X33" s="12"/>
      <c r="Y33" s="12"/>
      <c r="Z33" s="12"/>
    </row>
    <row r="34" spans="1:26" s="2" customFormat="1" ht="85.5" customHeight="1">
      <c r="A34" s="44">
        <v>21</v>
      </c>
      <c r="B34" s="150" t="s">
        <v>2</v>
      </c>
      <c r="C34" s="150" t="s">
        <v>0</v>
      </c>
      <c r="D34" s="47" t="s">
        <v>14</v>
      </c>
      <c r="E34" s="173" t="s">
        <v>120</v>
      </c>
      <c r="F34" s="174"/>
      <c r="G34" s="47" t="s">
        <v>13</v>
      </c>
      <c r="H34" s="47" t="s">
        <v>1</v>
      </c>
      <c r="I34" s="48" t="s">
        <v>18</v>
      </c>
      <c r="J34" s="166" t="s">
        <v>121</v>
      </c>
      <c r="K34" s="68"/>
      <c r="L34" s="68"/>
      <c r="M34" s="73"/>
      <c r="N34" s="49"/>
      <c r="O34" s="50"/>
      <c r="P34" s="142">
        <v>8</v>
      </c>
      <c r="Q34" s="11"/>
      <c r="R34" s="11"/>
      <c r="S34" s="74"/>
      <c r="T34" s="12"/>
      <c r="U34" s="12"/>
      <c r="V34" s="12"/>
      <c r="W34" s="12"/>
      <c r="X34" s="12"/>
      <c r="Y34" s="12"/>
      <c r="Z34" s="12"/>
    </row>
    <row r="35" spans="1:26" s="2" customFormat="1" ht="60.75" customHeight="1">
      <c r="A35" s="44">
        <v>22</v>
      </c>
      <c r="B35" s="149" t="s">
        <v>2</v>
      </c>
      <c r="C35" s="149" t="s">
        <v>0</v>
      </c>
      <c r="D35" s="47" t="s">
        <v>14</v>
      </c>
      <c r="E35" s="173" t="s">
        <v>108</v>
      </c>
      <c r="F35" s="171"/>
      <c r="G35" s="47" t="s">
        <v>13</v>
      </c>
      <c r="H35" s="47" t="s">
        <v>68</v>
      </c>
      <c r="I35" s="48" t="s">
        <v>18</v>
      </c>
      <c r="J35" s="166" t="s">
        <v>113</v>
      </c>
      <c r="K35" s="68"/>
      <c r="L35" s="68"/>
      <c r="M35" s="73"/>
      <c r="N35" s="49"/>
      <c r="O35" s="50"/>
      <c r="P35" s="142">
        <v>773.9</v>
      </c>
      <c r="Q35" s="11"/>
      <c r="R35" s="11"/>
      <c r="S35" s="74"/>
      <c r="T35" s="12"/>
      <c r="U35" s="12"/>
      <c r="V35" s="12"/>
      <c r="W35" s="12"/>
      <c r="X35" s="12"/>
      <c r="Y35" s="12"/>
      <c r="Z35" s="12"/>
    </row>
    <row r="36" spans="1:26" s="2" customFormat="1" ht="50.25" customHeight="1">
      <c r="A36" s="44">
        <v>23</v>
      </c>
      <c r="B36" s="146" t="s">
        <v>2</v>
      </c>
      <c r="C36" s="146" t="s">
        <v>0</v>
      </c>
      <c r="D36" s="47" t="s">
        <v>14</v>
      </c>
      <c r="E36" s="173" t="s">
        <v>108</v>
      </c>
      <c r="F36" s="171"/>
      <c r="G36" s="47" t="s">
        <v>13</v>
      </c>
      <c r="H36" s="47" t="s">
        <v>122</v>
      </c>
      <c r="I36" s="48" t="s">
        <v>18</v>
      </c>
      <c r="J36" s="166" t="s">
        <v>123</v>
      </c>
      <c r="K36" s="68"/>
      <c r="L36" s="68"/>
      <c r="M36" s="73"/>
      <c r="N36" s="49"/>
      <c r="O36" s="50"/>
      <c r="P36" s="142">
        <v>351</v>
      </c>
      <c r="Q36" s="11"/>
      <c r="R36" s="11"/>
      <c r="S36" s="74"/>
      <c r="T36" s="12"/>
      <c r="U36" s="12"/>
      <c r="V36" s="12"/>
      <c r="W36" s="12"/>
      <c r="X36" s="12"/>
      <c r="Y36" s="12"/>
      <c r="Z36" s="12"/>
    </row>
    <row r="37" spans="1:26" s="2" customFormat="1" ht="12.75">
      <c r="A37" s="37">
        <v>24</v>
      </c>
      <c r="B37" s="38" t="s">
        <v>2</v>
      </c>
      <c r="C37" s="38" t="s">
        <v>0</v>
      </c>
      <c r="D37" s="39" t="s">
        <v>15</v>
      </c>
      <c r="E37" s="175" t="s">
        <v>4</v>
      </c>
      <c r="F37" s="176"/>
      <c r="G37" s="39" t="s">
        <v>3</v>
      </c>
      <c r="H37" s="39" t="s">
        <v>1</v>
      </c>
      <c r="I37" s="40" t="s">
        <v>2</v>
      </c>
      <c r="J37" s="140" t="s">
        <v>30</v>
      </c>
      <c r="K37" s="66">
        <v>35</v>
      </c>
      <c r="L37" s="66">
        <f>L38</f>
        <v>23.3</v>
      </c>
      <c r="M37" s="66">
        <f>M38</f>
        <v>0</v>
      </c>
      <c r="N37" s="66">
        <f>N38</f>
        <v>25</v>
      </c>
      <c r="O37" s="67">
        <f>O38</f>
        <v>35</v>
      </c>
      <c r="P37" s="110">
        <f>SUM(P38)</f>
        <v>0.4</v>
      </c>
      <c r="Q37" s="11"/>
      <c r="R37" s="11"/>
      <c r="S37" s="12"/>
      <c r="T37" s="12"/>
      <c r="U37" s="12"/>
      <c r="V37" s="12"/>
      <c r="W37" s="12"/>
      <c r="X37" s="12"/>
      <c r="Y37" s="12"/>
      <c r="Z37" s="12"/>
    </row>
    <row r="38" spans="1:26" s="2" customFormat="1" ht="12.75">
      <c r="A38" s="44">
        <v>25</v>
      </c>
      <c r="B38" s="45" t="s">
        <v>2</v>
      </c>
      <c r="C38" s="46" t="s">
        <v>0</v>
      </c>
      <c r="D38" s="47" t="s">
        <v>15</v>
      </c>
      <c r="E38" s="173" t="s">
        <v>12</v>
      </c>
      <c r="F38" s="174"/>
      <c r="G38" s="47" t="s">
        <v>6</v>
      </c>
      <c r="H38" s="47" t="s">
        <v>1</v>
      </c>
      <c r="I38" s="48" t="s">
        <v>18</v>
      </c>
      <c r="J38" s="139" t="s">
        <v>31</v>
      </c>
      <c r="K38" s="75">
        <v>35</v>
      </c>
      <c r="L38" s="75">
        <v>23.3</v>
      </c>
      <c r="M38" s="76"/>
      <c r="N38" s="49">
        <v>25</v>
      </c>
      <c r="O38" s="50">
        <v>35</v>
      </c>
      <c r="P38" s="142">
        <v>0.4</v>
      </c>
      <c r="Q38" s="11"/>
      <c r="R38" s="11"/>
      <c r="S38" s="12"/>
      <c r="T38" s="12"/>
      <c r="U38" s="12"/>
      <c r="V38" s="12"/>
      <c r="W38" s="12"/>
      <c r="X38" s="12"/>
      <c r="Y38" s="12"/>
      <c r="Z38" s="12"/>
    </row>
    <row r="39" spans="1:26" s="2" customFormat="1" ht="25.5">
      <c r="A39" s="37">
        <v>26</v>
      </c>
      <c r="B39" s="38" t="s">
        <v>2</v>
      </c>
      <c r="C39" s="38" t="s">
        <v>0</v>
      </c>
      <c r="D39" s="39" t="s">
        <v>16</v>
      </c>
      <c r="E39" s="175" t="s">
        <v>4</v>
      </c>
      <c r="F39" s="176"/>
      <c r="G39" s="39" t="s">
        <v>3</v>
      </c>
      <c r="H39" s="39" t="s">
        <v>1</v>
      </c>
      <c r="I39" s="40" t="s">
        <v>2</v>
      </c>
      <c r="J39" s="138" t="s">
        <v>96</v>
      </c>
      <c r="K39" s="66" t="e">
        <f>#REF!</f>
        <v>#REF!</v>
      </c>
      <c r="L39" s="66" t="e">
        <f>#REF!</f>
        <v>#REF!</v>
      </c>
      <c r="M39" s="66" t="e">
        <f>#REF!</f>
        <v>#REF!</v>
      </c>
      <c r="N39" s="66" t="e">
        <f>#REF!</f>
        <v>#REF!</v>
      </c>
      <c r="O39" s="67" t="e">
        <f>#REF!</f>
        <v>#REF!</v>
      </c>
      <c r="P39" s="110">
        <f>SUM(P40)</f>
        <v>0</v>
      </c>
      <c r="Q39" s="11"/>
      <c r="R39" s="11"/>
      <c r="S39" s="12"/>
      <c r="T39" s="12"/>
      <c r="U39" s="12"/>
      <c r="V39" s="12"/>
      <c r="W39" s="12"/>
      <c r="X39" s="12"/>
      <c r="Y39" s="12"/>
      <c r="Z39" s="12"/>
    </row>
    <row r="40" spans="1:26" s="2" customFormat="1" ht="38.25">
      <c r="A40" s="44">
        <v>27</v>
      </c>
      <c r="B40" s="45" t="s">
        <v>2</v>
      </c>
      <c r="C40" s="46" t="s">
        <v>0</v>
      </c>
      <c r="D40" s="47" t="s">
        <v>16</v>
      </c>
      <c r="E40" s="173" t="s">
        <v>80</v>
      </c>
      <c r="F40" s="171"/>
      <c r="G40" s="47" t="s">
        <v>13</v>
      </c>
      <c r="H40" s="47" t="s">
        <v>68</v>
      </c>
      <c r="I40" s="48" t="s">
        <v>19</v>
      </c>
      <c r="J40" s="145" t="s">
        <v>112</v>
      </c>
      <c r="K40" s="68"/>
      <c r="L40" s="68"/>
      <c r="M40" s="76"/>
      <c r="N40" s="49"/>
      <c r="O40" s="50"/>
      <c r="P40" s="142">
        <v>0</v>
      </c>
      <c r="Q40" s="11"/>
      <c r="R40" s="11"/>
      <c r="S40" s="12"/>
      <c r="T40" s="12"/>
      <c r="U40" s="12"/>
      <c r="V40" s="12"/>
      <c r="W40" s="12"/>
      <c r="X40" s="12"/>
      <c r="Y40" s="12"/>
      <c r="Z40" s="12"/>
    </row>
    <row r="41" spans="1:26" s="2" customFormat="1" ht="32.25" customHeight="1">
      <c r="A41" s="37">
        <v>28</v>
      </c>
      <c r="B41" s="38" t="s">
        <v>2</v>
      </c>
      <c r="C41" s="38" t="s">
        <v>0</v>
      </c>
      <c r="D41" s="39" t="s">
        <v>17</v>
      </c>
      <c r="E41" s="175" t="s">
        <v>4</v>
      </c>
      <c r="F41" s="176"/>
      <c r="G41" s="39" t="s">
        <v>3</v>
      </c>
      <c r="H41" s="39" t="s">
        <v>1</v>
      </c>
      <c r="I41" s="40" t="s">
        <v>2</v>
      </c>
      <c r="J41" s="138" t="s">
        <v>35</v>
      </c>
      <c r="K41" s="66">
        <f>SUM(K45:K46)</f>
        <v>10186</v>
      </c>
      <c r="L41" s="66">
        <f>SUM(L45:L46)</f>
        <v>48.2</v>
      </c>
      <c r="M41" s="66">
        <f>SUM(M45:M46)</f>
        <v>0</v>
      </c>
      <c r="N41" s="66">
        <f>SUM(N45:N46)</f>
        <v>58</v>
      </c>
      <c r="O41" s="67">
        <f>SUM(O45:O46)</f>
        <v>150</v>
      </c>
      <c r="P41" s="110">
        <f>SUM(P42+P43+P44+P45+P46)</f>
        <v>8200</v>
      </c>
      <c r="Q41" s="11"/>
      <c r="R41" s="11"/>
      <c r="S41" s="12"/>
      <c r="T41" s="12"/>
      <c r="U41" s="12"/>
      <c r="V41" s="12"/>
      <c r="W41" s="12"/>
      <c r="X41" s="12"/>
      <c r="Y41" s="12"/>
      <c r="Z41" s="12"/>
    </row>
    <row r="42" spans="1:26" s="2" customFormat="1" ht="19.5" customHeight="1">
      <c r="A42" s="44">
        <v>29</v>
      </c>
      <c r="B42" s="46" t="s">
        <v>2</v>
      </c>
      <c r="C42" s="46" t="s">
        <v>0</v>
      </c>
      <c r="D42" s="47" t="s">
        <v>17</v>
      </c>
      <c r="E42" s="173" t="s">
        <v>72</v>
      </c>
      <c r="F42" s="171"/>
      <c r="G42" s="47" t="s">
        <v>13</v>
      </c>
      <c r="H42" s="47" t="s">
        <v>1</v>
      </c>
      <c r="I42" s="78" t="s">
        <v>73</v>
      </c>
      <c r="J42" s="136" t="s">
        <v>74</v>
      </c>
      <c r="K42" s="79"/>
      <c r="L42" s="79"/>
      <c r="M42" s="76"/>
      <c r="N42" s="80"/>
      <c r="O42" s="81"/>
      <c r="P42" s="142">
        <v>20</v>
      </c>
      <c r="Q42" s="11"/>
      <c r="R42" s="11"/>
      <c r="S42" s="12"/>
      <c r="T42" s="12"/>
      <c r="U42" s="12"/>
      <c r="V42" s="12"/>
      <c r="W42" s="12"/>
      <c r="X42" s="12"/>
      <c r="Y42" s="12"/>
      <c r="Z42" s="12"/>
    </row>
    <row r="43" spans="1:26" s="2" customFormat="1" ht="62.25" customHeight="1">
      <c r="A43" s="44">
        <v>30</v>
      </c>
      <c r="B43" s="46" t="s">
        <v>2</v>
      </c>
      <c r="C43" s="46" t="s">
        <v>0</v>
      </c>
      <c r="D43" s="47" t="s">
        <v>17</v>
      </c>
      <c r="E43" s="173" t="s">
        <v>75</v>
      </c>
      <c r="F43" s="171"/>
      <c r="G43" s="47" t="s">
        <v>13</v>
      </c>
      <c r="H43" s="47" t="s">
        <v>65</v>
      </c>
      <c r="I43" s="78" t="s">
        <v>73</v>
      </c>
      <c r="J43" s="134" t="s">
        <v>76</v>
      </c>
      <c r="K43" s="79"/>
      <c r="L43" s="79"/>
      <c r="M43" s="76"/>
      <c r="N43" s="80"/>
      <c r="O43" s="81"/>
      <c r="P43" s="142">
        <v>5600</v>
      </c>
      <c r="Q43" s="11"/>
      <c r="R43" s="11"/>
      <c r="S43" s="12"/>
      <c r="T43" s="12"/>
      <c r="U43" s="12"/>
      <c r="V43" s="12"/>
      <c r="W43" s="12"/>
      <c r="X43" s="12"/>
      <c r="Y43" s="12"/>
      <c r="Z43" s="12"/>
    </row>
    <row r="44" spans="1:26" s="2" customFormat="1" ht="69" customHeight="1">
      <c r="A44" s="44">
        <v>31</v>
      </c>
      <c r="B44" s="46" t="s">
        <v>2</v>
      </c>
      <c r="C44" s="46" t="s">
        <v>0</v>
      </c>
      <c r="D44" s="47" t="s">
        <v>17</v>
      </c>
      <c r="E44" s="200" t="s">
        <v>75</v>
      </c>
      <c r="F44" s="171"/>
      <c r="G44" s="47" t="s">
        <v>13</v>
      </c>
      <c r="H44" s="47" t="s">
        <v>1</v>
      </c>
      <c r="I44" s="78" t="s">
        <v>77</v>
      </c>
      <c r="J44" s="134" t="s">
        <v>78</v>
      </c>
      <c r="K44" s="79"/>
      <c r="L44" s="79"/>
      <c r="M44" s="76"/>
      <c r="N44" s="80"/>
      <c r="O44" s="81"/>
      <c r="P44" s="142">
        <v>90</v>
      </c>
      <c r="Q44" s="11"/>
      <c r="R44" s="11"/>
      <c r="S44" s="12"/>
      <c r="T44" s="12"/>
      <c r="U44" s="12"/>
      <c r="V44" s="12"/>
      <c r="W44" s="12"/>
      <c r="X44" s="12"/>
      <c r="Y44" s="12"/>
      <c r="Z44" s="12"/>
    </row>
    <row r="45" spans="1:26" s="2" customFormat="1" ht="36.75" customHeight="1">
      <c r="A45" s="44">
        <v>32</v>
      </c>
      <c r="B45" s="46" t="s">
        <v>2</v>
      </c>
      <c r="C45" s="46" t="s">
        <v>0</v>
      </c>
      <c r="D45" s="47" t="s">
        <v>17</v>
      </c>
      <c r="E45" s="173" t="s">
        <v>69</v>
      </c>
      <c r="F45" s="174"/>
      <c r="G45" s="47" t="s">
        <v>13</v>
      </c>
      <c r="H45" s="47" t="s">
        <v>1</v>
      </c>
      <c r="I45" s="48" t="s">
        <v>36</v>
      </c>
      <c r="J45" s="134" t="s">
        <v>70</v>
      </c>
      <c r="K45" s="68">
        <v>10171</v>
      </c>
      <c r="L45" s="68">
        <v>0</v>
      </c>
      <c r="M45" s="76"/>
      <c r="N45" s="49">
        <v>0</v>
      </c>
      <c r="O45" s="50">
        <v>100</v>
      </c>
      <c r="P45" s="142">
        <v>90</v>
      </c>
      <c r="Q45" s="11"/>
      <c r="R45" s="11"/>
      <c r="S45" s="12"/>
      <c r="T45" s="12"/>
      <c r="U45" s="12"/>
      <c r="V45" s="12"/>
      <c r="W45" s="12"/>
      <c r="X45" s="12"/>
      <c r="Y45" s="12"/>
      <c r="Z45" s="12"/>
    </row>
    <row r="46" spans="1:26" s="2" customFormat="1" ht="39" customHeight="1">
      <c r="A46" s="44">
        <v>33</v>
      </c>
      <c r="B46" s="46" t="s">
        <v>2</v>
      </c>
      <c r="C46" s="46" t="s">
        <v>0</v>
      </c>
      <c r="D46" s="47" t="s">
        <v>17</v>
      </c>
      <c r="E46" s="173" t="s">
        <v>71</v>
      </c>
      <c r="F46" s="174"/>
      <c r="G46" s="47" t="s">
        <v>13</v>
      </c>
      <c r="H46" s="47" t="s">
        <v>1</v>
      </c>
      <c r="I46" s="48" t="s">
        <v>36</v>
      </c>
      <c r="J46" s="134" t="s">
        <v>94</v>
      </c>
      <c r="K46" s="68">
        <v>15</v>
      </c>
      <c r="L46" s="68">
        <v>48.2</v>
      </c>
      <c r="M46" s="76"/>
      <c r="N46" s="49">
        <v>58</v>
      </c>
      <c r="O46" s="50">
        <v>50</v>
      </c>
      <c r="P46" s="142">
        <v>2400</v>
      </c>
      <c r="Q46" s="11"/>
      <c r="R46" s="11"/>
      <c r="S46" s="12"/>
      <c r="T46" s="12"/>
      <c r="U46" s="12"/>
      <c r="V46" s="12"/>
      <c r="W46" s="12"/>
      <c r="X46" s="12"/>
      <c r="Y46" s="12"/>
      <c r="Z46" s="12"/>
    </row>
    <row r="47" spans="1:26" s="2" customFormat="1" ht="12.75">
      <c r="A47" s="37">
        <v>34</v>
      </c>
      <c r="B47" s="38" t="s">
        <v>2</v>
      </c>
      <c r="C47" s="39" t="s">
        <v>20</v>
      </c>
      <c r="D47" s="39" t="s">
        <v>3</v>
      </c>
      <c r="E47" s="175" t="s">
        <v>4</v>
      </c>
      <c r="F47" s="176"/>
      <c r="G47" s="39" t="s">
        <v>3</v>
      </c>
      <c r="H47" s="39" t="s">
        <v>1</v>
      </c>
      <c r="I47" s="82" t="s">
        <v>2</v>
      </c>
      <c r="J47" s="69" t="s">
        <v>39</v>
      </c>
      <c r="K47" s="83" t="e">
        <f aca="true" t="shared" si="0" ref="K47:P47">SUM(K48)</f>
        <v>#REF!</v>
      </c>
      <c r="L47" s="83" t="e">
        <f t="shared" si="0"/>
        <v>#REF!</v>
      </c>
      <c r="M47" s="83" t="e">
        <f t="shared" si="0"/>
        <v>#REF!</v>
      </c>
      <c r="N47" s="83" t="e">
        <f t="shared" si="0"/>
        <v>#REF!</v>
      </c>
      <c r="O47" s="84" t="e">
        <f t="shared" si="0"/>
        <v>#REF!</v>
      </c>
      <c r="P47" s="110">
        <f t="shared" si="0"/>
        <v>572544</v>
      </c>
      <c r="Q47" s="17"/>
      <c r="R47" s="11"/>
      <c r="S47" s="12"/>
      <c r="T47" s="12"/>
      <c r="U47" s="12"/>
      <c r="V47" s="12"/>
      <c r="W47" s="12"/>
      <c r="X47" s="12"/>
      <c r="Y47" s="12"/>
      <c r="Z47" s="12"/>
    </row>
    <row r="48" spans="1:26" s="2" customFormat="1" ht="25.5">
      <c r="A48" s="37">
        <v>35</v>
      </c>
      <c r="B48" s="85" t="s">
        <v>2</v>
      </c>
      <c r="C48" s="86" t="s">
        <v>20</v>
      </c>
      <c r="D48" s="86" t="s">
        <v>10</v>
      </c>
      <c r="E48" s="175" t="s">
        <v>4</v>
      </c>
      <c r="F48" s="176"/>
      <c r="G48" s="86" t="s">
        <v>3</v>
      </c>
      <c r="H48" s="86" t="s">
        <v>1</v>
      </c>
      <c r="I48" s="87" t="s">
        <v>2</v>
      </c>
      <c r="J48" s="88" t="s">
        <v>22</v>
      </c>
      <c r="K48" s="83" t="e">
        <f>K50+K51+K61+#REF!+#REF!</f>
        <v>#REF!</v>
      </c>
      <c r="L48" s="83" t="e">
        <f>L50+L51+L61+#REF!+#REF!+#REF!</f>
        <v>#REF!</v>
      </c>
      <c r="M48" s="83" t="e">
        <f>M50+M51+M61+#REF!+#REF!+#REF!</f>
        <v>#REF!</v>
      </c>
      <c r="N48" s="83" t="e">
        <f>N50+N51+N61+#REF!+#REF!</f>
        <v>#REF!</v>
      </c>
      <c r="O48" s="84" t="e">
        <f>O50+O51+O61+#REF!+#REF!</f>
        <v>#REF!</v>
      </c>
      <c r="P48" s="110">
        <f>SUM(P49+P50+P51+P61+P78+P80)</f>
        <v>572544</v>
      </c>
      <c r="Q48" s="17"/>
      <c r="R48" s="11"/>
      <c r="S48" s="12"/>
      <c r="T48" s="12"/>
      <c r="U48" s="12"/>
      <c r="V48" s="12"/>
      <c r="W48" s="12"/>
      <c r="X48" s="12"/>
      <c r="Y48" s="12"/>
      <c r="Z48" s="12"/>
    </row>
    <row r="49" spans="1:26" s="2" customFormat="1" ht="26.25" customHeight="1">
      <c r="A49" s="37">
        <v>36</v>
      </c>
      <c r="B49" s="85" t="s">
        <v>2</v>
      </c>
      <c r="C49" s="86" t="s">
        <v>20</v>
      </c>
      <c r="D49" s="86" t="s">
        <v>10</v>
      </c>
      <c r="E49" s="175" t="s">
        <v>54</v>
      </c>
      <c r="F49" s="171"/>
      <c r="G49" s="86" t="s">
        <v>13</v>
      </c>
      <c r="H49" s="86" t="s">
        <v>1</v>
      </c>
      <c r="I49" s="87" t="s">
        <v>90</v>
      </c>
      <c r="J49" s="129" t="s">
        <v>109</v>
      </c>
      <c r="K49" s="89"/>
      <c r="L49" s="89"/>
      <c r="M49" s="90"/>
      <c r="N49" s="89"/>
      <c r="O49" s="84"/>
      <c r="P49" s="110">
        <v>138580</v>
      </c>
      <c r="Q49" s="11"/>
      <c r="R49" s="11"/>
      <c r="S49" s="12"/>
      <c r="T49" s="12"/>
      <c r="U49" s="12"/>
      <c r="V49" s="12"/>
      <c r="W49" s="12"/>
      <c r="X49" s="12"/>
      <c r="Y49" s="12"/>
      <c r="Z49" s="12"/>
    </row>
    <row r="50" spans="1:26" s="8" customFormat="1" ht="26.25" customHeight="1">
      <c r="A50" s="37">
        <v>37</v>
      </c>
      <c r="B50" s="38" t="s">
        <v>2</v>
      </c>
      <c r="C50" s="39" t="s">
        <v>20</v>
      </c>
      <c r="D50" s="39" t="s">
        <v>10</v>
      </c>
      <c r="E50" s="175" t="s">
        <v>93</v>
      </c>
      <c r="F50" s="176"/>
      <c r="G50" s="39" t="s">
        <v>13</v>
      </c>
      <c r="H50" s="39" t="s">
        <v>1</v>
      </c>
      <c r="I50" s="82" t="s">
        <v>90</v>
      </c>
      <c r="J50" s="129" t="s">
        <v>95</v>
      </c>
      <c r="K50" s="91">
        <f>66999+285</f>
        <v>67284</v>
      </c>
      <c r="L50" s="91">
        <v>56071</v>
      </c>
      <c r="M50" s="92"/>
      <c r="N50" s="91">
        <f>66999+285</f>
        <v>67284</v>
      </c>
      <c r="O50" s="72">
        <v>85626</v>
      </c>
      <c r="P50" s="110">
        <v>48047</v>
      </c>
      <c r="Q50" s="93"/>
      <c r="R50" s="93"/>
      <c r="S50" s="70"/>
      <c r="T50" s="70"/>
      <c r="U50" s="70"/>
      <c r="V50" s="70"/>
      <c r="W50" s="70"/>
      <c r="X50" s="70"/>
      <c r="Y50" s="70"/>
      <c r="Z50" s="70"/>
    </row>
    <row r="51" spans="1:26" s="9" customFormat="1" ht="25.5">
      <c r="A51" s="94">
        <v>38</v>
      </c>
      <c r="B51" s="38" t="s">
        <v>2</v>
      </c>
      <c r="C51" s="39" t="s">
        <v>20</v>
      </c>
      <c r="D51" s="39" t="s">
        <v>10</v>
      </c>
      <c r="E51" s="175" t="s">
        <v>55</v>
      </c>
      <c r="F51" s="176"/>
      <c r="G51" s="39" t="s">
        <v>3</v>
      </c>
      <c r="H51" s="39" t="s">
        <v>1</v>
      </c>
      <c r="I51" s="82" t="s">
        <v>90</v>
      </c>
      <c r="J51" s="95" t="s">
        <v>47</v>
      </c>
      <c r="K51" s="66">
        <f>SUM(K56:K56)</f>
        <v>1413</v>
      </c>
      <c r="L51" s="66">
        <v>29044.7</v>
      </c>
      <c r="M51" s="66">
        <v>29044.7</v>
      </c>
      <c r="N51" s="66">
        <f>SUM(N56:N56)</f>
        <v>1413</v>
      </c>
      <c r="O51" s="67">
        <f>O56</f>
        <v>1383</v>
      </c>
      <c r="P51" s="110">
        <f>SUM(P52:P56)</f>
        <v>267445.8</v>
      </c>
      <c r="Q51" s="93"/>
      <c r="R51" s="93"/>
      <c r="S51" s="70"/>
      <c r="T51" s="70"/>
      <c r="U51" s="70"/>
      <c r="V51" s="70"/>
      <c r="W51" s="70"/>
      <c r="X51" s="70"/>
      <c r="Y51" s="70"/>
      <c r="Z51" s="70"/>
    </row>
    <row r="52" spans="1:26" ht="12.75">
      <c r="A52" s="96">
        <v>39</v>
      </c>
      <c r="B52" s="97"/>
      <c r="C52" s="98"/>
      <c r="D52" s="98"/>
      <c r="E52" s="99"/>
      <c r="F52" s="97"/>
      <c r="G52" s="98"/>
      <c r="H52" s="98"/>
      <c r="I52" s="100"/>
      <c r="J52" s="101" t="s">
        <v>21</v>
      </c>
      <c r="K52" s="49"/>
      <c r="L52" s="49"/>
      <c r="M52" s="17"/>
      <c r="N52" s="49"/>
      <c r="O52" s="50"/>
      <c r="P52" s="143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25.5">
      <c r="A53" s="96"/>
      <c r="B53" s="97" t="s">
        <v>2</v>
      </c>
      <c r="C53" s="98" t="s">
        <v>20</v>
      </c>
      <c r="D53" s="98" t="s">
        <v>10</v>
      </c>
      <c r="E53" s="169" t="s">
        <v>141</v>
      </c>
      <c r="F53" s="172"/>
      <c r="G53" s="98" t="s">
        <v>13</v>
      </c>
      <c r="H53" s="98" t="s">
        <v>1</v>
      </c>
      <c r="I53" s="100" t="s">
        <v>90</v>
      </c>
      <c r="J53" s="154" t="s">
        <v>139</v>
      </c>
      <c r="K53" s="49"/>
      <c r="L53" s="49"/>
      <c r="M53" s="17"/>
      <c r="N53" s="49"/>
      <c r="O53" s="50"/>
      <c r="P53" s="142">
        <v>23277.3</v>
      </c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36.75" customHeight="1">
      <c r="A54" s="96">
        <v>40</v>
      </c>
      <c r="B54" s="97" t="s">
        <v>2</v>
      </c>
      <c r="C54" s="98" t="s">
        <v>20</v>
      </c>
      <c r="D54" s="98" t="s">
        <v>10</v>
      </c>
      <c r="E54" s="169" t="s">
        <v>141</v>
      </c>
      <c r="F54" s="172"/>
      <c r="G54" s="98" t="s">
        <v>13</v>
      </c>
      <c r="H54" s="98" t="s">
        <v>1</v>
      </c>
      <c r="I54" s="100" t="s">
        <v>90</v>
      </c>
      <c r="J54" s="154" t="s">
        <v>140</v>
      </c>
      <c r="K54" s="49"/>
      <c r="L54" s="49"/>
      <c r="M54" s="17"/>
      <c r="N54" s="49"/>
      <c r="O54" s="50"/>
      <c r="P54" s="142">
        <v>236904.7</v>
      </c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25.5">
      <c r="A55" s="96">
        <v>41</v>
      </c>
      <c r="B55" s="97" t="s">
        <v>2</v>
      </c>
      <c r="C55" s="98" t="s">
        <v>20</v>
      </c>
      <c r="D55" s="98" t="s">
        <v>10</v>
      </c>
      <c r="E55" s="169" t="s">
        <v>115</v>
      </c>
      <c r="F55" s="172"/>
      <c r="G55" s="98" t="s">
        <v>13</v>
      </c>
      <c r="H55" s="98" t="s">
        <v>1</v>
      </c>
      <c r="I55" s="100" t="s">
        <v>90</v>
      </c>
      <c r="J55" s="101" t="s">
        <v>116</v>
      </c>
      <c r="K55" s="61"/>
      <c r="L55" s="61"/>
      <c r="M55" s="17"/>
      <c r="N55" s="61"/>
      <c r="O55" s="62"/>
      <c r="P55" s="142">
        <v>1295.4</v>
      </c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s="2" customFormat="1" ht="15.75" customHeight="1">
      <c r="A56" s="94">
        <v>42</v>
      </c>
      <c r="B56" s="38" t="s">
        <v>2</v>
      </c>
      <c r="C56" s="39" t="s">
        <v>20</v>
      </c>
      <c r="D56" s="39" t="s">
        <v>10</v>
      </c>
      <c r="E56" s="175" t="s">
        <v>56</v>
      </c>
      <c r="F56" s="176"/>
      <c r="G56" s="39" t="s">
        <v>13</v>
      </c>
      <c r="H56" s="39" t="s">
        <v>1</v>
      </c>
      <c r="I56" s="82" t="s">
        <v>90</v>
      </c>
      <c r="J56" s="102" t="s">
        <v>49</v>
      </c>
      <c r="K56" s="41">
        <f>SUM(K57:K58)</f>
        <v>1413</v>
      </c>
      <c r="L56" s="41">
        <f>SUM(L57:L58)</f>
        <v>1413</v>
      </c>
      <c r="M56" s="41">
        <f>SUM(M57:M58)</f>
        <v>0</v>
      </c>
      <c r="N56" s="41">
        <f>SUM(N57:N58)</f>
        <v>1413</v>
      </c>
      <c r="O56" s="42">
        <f>SUM(O57:O58)</f>
        <v>1383</v>
      </c>
      <c r="P56" s="131">
        <f>SUM(P57:P60)</f>
        <v>5968.4</v>
      </c>
      <c r="Q56" s="11"/>
      <c r="R56" s="11"/>
      <c r="S56" s="12"/>
      <c r="T56" s="12"/>
      <c r="U56" s="12"/>
      <c r="V56" s="12"/>
      <c r="W56" s="12"/>
      <c r="X56" s="12"/>
      <c r="Y56" s="12"/>
      <c r="Z56" s="12"/>
    </row>
    <row r="57" spans="1:26" ht="25.5">
      <c r="A57" s="96">
        <v>43</v>
      </c>
      <c r="B57" s="97" t="s">
        <v>2</v>
      </c>
      <c r="C57" s="98" t="s">
        <v>20</v>
      </c>
      <c r="D57" s="98" t="s">
        <v>10</v>
      </c>
      <c r="E57" s="169" t="s">
        <v>56</v>
      </c>
      <c r="F57" s="172"/>
      <c r="G57" s="98" t="s">
        <v>13</v>
      </c>
      <c r="H57" s="98" t="s">
        <v>1</v>
      </c>
      <c r="I57" s="100" t="s">
        <v>90</v>
      </c>
      <c r="J57" s="104" t="s">
        <v>97</v>
      </c>
      <c r="K57" s="103"/>
      <c r="L57" s="103"/>
      <c r="M57" s="17"/>
      <c r="N57" s="49"/>
      <c r="O57" s="50"/>
      <c r="P57" s="142">
        <v>4063</v>
      </c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36.75" customHeight="1">
      <c r="A58" s="96">
        <v>44</v>
      </c>
      <c r="B58" s="97" t="s">
        <v>2</v>
      </c>
      <c r="C58" s="98" t="s">
        <v>20</v>
      </c>
      <c r="D58" s="98" t="s">
        <v>10</v>
      </c>
      <c r="E58" s="169" t="s">
        <v>56</v>
      </c>
      <c r="F58" s="172"/>
      <c r="G58" s="98" t="s">
        <v>13</v>
      </c>
      <c r="H58" s="98" t="s">
        <v>1</v>
      </c>
      <c r="I58" s="100" t="s">
        <v>90</v>
      </c>
      <c r="J58" s="105" t="s">
        <v>98</v>
      </c>
      <c r="K58" s="49">
        <v>1413</v>
      </c>
      <c r="L58" s="49">
        <v>1413</v>
      </c>
      <c r="M58" s="17"/>
      <c r="N58" s="49">
        <v>1413</v>
      </c>
      <c r="O58" s="50">
        <v>1383</v>
      </c>
      <c r="P58" s="142">
        <f>1765.7+15.8</f>
        <v>1781.5</v>
      </c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27.75" customHeight="1">
      <c r="A59" s="96">
        <v>45</v>
      </c>
      <c r="B59" s="97" t="s">
        <v>2</v>
      </c>
      <c r="C59" s="98" t="s">
        <v>20</v>
      </c>
      <c r="D59" s="98" t="s">
        <v>10</v>
      </c>
      <c r="E59" s="169" t="s">
        <v>56</v>
      </c>
      <c r="F59" s="172"/>
      <c r="G59" s="98" t="s">
        <v>13</v>
      </c>
      <c r="H59" s="98" t="s">
        <v>1</v>
      </c>
      <c r="I59" s="100" t="s">
        <v>90</v>
      </c>
      <c r="J59" s="154" t="s">
        <v>139</v>
      </c>
      <c r="K59" s="49"/>
      <c r="L59" s="49"/>
      <c r="M59" s="17"/>
      <c r="N59" s="49"/>
      <c r="O59" s="50"/>
      <c r="P59" s="142">
        <f>26059.9-26059.9</f>
        <v>0</v>
      </c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27.75" customHeight="1">
      <c r="A60" s="96">
        <v>46</v>
      </c>
      <c r="B60" s="97" t="s">
        <v>2</v>
      </c>
      <c r="C60" s="98" t="s">
        <v>20</v>
      </c>
      <c r="D60" s="98" t="s">
        <v>10</v>
      </c>
      <c r="E60" s="169" t="s">
        <v>56</v>
      </c>
      <c r="F60" s="172"/>
      <c r="G60" s="98" t="s">
        <v>13</v>
      </c>
      <c r="H60" s="98" t="s">
        <v>1</v>
      </c>
      <c r="I60" s="100" t="s">
        <v>90</v>
      </c>
      <c r="J60" s="154" t="s">
        <v>130</v>
      </c>
      <c r="K60" s="49"/>
      <c r="L60" s="49"/>
      <c r="M60" s="17"/>
      <c r="N60" s="49"/>
      <c r="O60" s="50"/>
      <c r="P60" s="142">
        <v>123.9</v>
      </c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8" customHeight="1">
      <c r="A61" s="94">
        <v>47</v>
      </c>
      <c r="B61" s="106" t="s">
        <v>2</v>
      </c>
      <c r="C61" s="107" t="s">
        <v>20</v>
      </c>
      <c r="D61" s="107" t="s">
        <v>10</v>
      </c>
      <c r="E61" s="198" t="s">
        <v>57</v>
      </c>
      <c r="F61" s="199"/>
      <c r="G61" s="107" t="s">
        <v>3</v>
      </c>
      <c r="H61" s="107" t="s">
        <v>1</v>
      </c>
      <c r="I61" s="108" t="s">
        <v>90</v>
      </c>
      <c r="J61" s="109" t="s">
        <v>58</v>
      </c>
      <c r="K61" s="66">
        <f>SUM(K62:K64,K67,K75)</f>
        <v>61217</v>
      </c>
      <c r="L61" s="66">
        <f>SUM(L62:L64,L67,L75)</f>
        <v>51844</v>
      </c>
      <c r="M61" s="66">
        <f>SUM(M62:M64,M67,M75)</f>
        <v>0</v>
      </c>
      <c r="N61" s="66">
        <f>SUM(N62:N64,N67,N75)</f>
        <v>61196</v>
      </c>
      <c r="O61" s="67">
        <f>SUM(O62:O64,O67,O75)</f>
        <v>64403.8</v>
      </c>
      <c r="P61" s="110">
        <f>SUM(P62+P63+P64+P65+P66+P67+P75)</f>
        <v>108621.6</v>
      </c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53.25" customHeight="1" thickBot="1">
      <c r="A62" s="44">
        <v>48</v>
      </c>
      <c r="B62" s="97" t="s">
        <v>2</v>
      </c>
      <c r="C62" s="98" t="s">
        <v>20</v>
      </c>
      <c r="D62" s="98" t="s">
        <v>10</v>
      </c>
      <c r="E62" s="169" t="s">
        <v>59</v>
      </c>
      <c r="F62" s="170"/>
      <c r="G62" s="98" t="s">
        <v>13</v>
      </c>
      <c r="H62" s="98" t="s">
        <v>1</v>
      </c>
      <c r="I62" s="100" t="s">
        <v>90</v>
      </c>
      <c r="J62" s="111" t="s">
        <v>129</v>
      </c>
      <c r="K62" s="61">
        <v>5814</v>
      </c>
      <c r="L62" s="61">
        <v>4700</v>
      </c>
      <c r="M62" s="11"/>
      <c r="N62" s="49">
        <v>5814</v>
      </c>
      <c r="O62" s="50">
        <v>6881.9</v>
      </c>
      <c r="P62" s="142">
        <v>2415</v>
      </c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27" customHeight="1">
      <c r="A63" s="96">
        <v>49</v>
      </c>
      <c r="B63" s="97" t="s">
        <v>2</v>
      </c>
      <c r="C63" s="98" t="s">
        <v>20</v>
      </c>
      <c r="D63" s="98" t="s">
        <v>10</v>
      </c>
      <c r="E63" s="169" t="s">
        <v>60</v>
      </c>
      <c r="F63" s="170"/>
      <c r="G63" s="98" t="s">
        <v>13</v>
      </c>
      <c r="H63" s="98" t="s">
        <v>1</v>
      </c>
      <c r="I63" s="100" t="s">
        <v>90</v>
      </c>
      <c r="J63" s="105" t="s">
        <v>126</v>
      </c>
      <c r="K63" s="49">
        <v>433.9</v>
      </c>
      <c r="L63" s="49">
        <v>433.9</v>
      </c>
      <c r="M63" s="11"/>
      <c r="N63" s="49">
        <v>433.9</v>
      </c>
      <c r="O63" s="50">
        <v>286.4</v>
      </c>
      <c r="P63" s="167">
        <f>302.8+10.4</f>
        <v>313.2</v>
      </c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24" customHeight="1">
      <c r="A64" s="96">
        <v>50</v>
      </c>
      <c r="B64" s="97" t="s">
        <v>2</v>
      </c>
      <c r="C64" s="98" t="s">
        <v>20</v>
      </c>
      <c r="D64" s="98" t="s">
        <v>10</v>
      </c>
      <c r="E64" s="169" t="s">
        <v>61</v>
      </c>
      <c r="F64" s="170"/>
      <c r="G64" s="98" t="s">
        <v>13</v>
      </c>
      <c r="H64" s="98" t="s">
        <v>1</v>
      </c>
      <c r="I64" s="100" t="s">
        <v>90</v>
      </c>
      <c r="J64" s="105" t="s">
        <v>124</v>
      </c>
      <c r="K64" s="49">
        <v>6565</v>
      </c>
      <c r="L64" s="49">
        <v>5152</v>
      </c>
      <c r="M64" s="11"/>
      <c r="N64" s="49">
        <v>6565</v>
      </c>
      <c r="O64" s="50">
        <v>7234</v>
      </c>
      <c r="P64" s="142">
        <v>5107</v>
      </c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65.25" customHeight="1">
      <c r="A65" s="96">
        <v>51</v>
      </c>
      <c r="B65" s="97" t="s">
        <v>2</v>
      </c>
      <c r="C65" s="98" t="s">
        <v>20</v>
      </c>
      <c r="D65" s="98" t="s">
        <v>10</v>
      </c>
      <c r="E65" s="169" t="s">
        <v>114</v>
      </c>
      <c r="F65" s="170"/>
      <c r="G65" s="98" t="s">
        <v>13</v>
      </c>
      <c r="H65" s="98" t="s">
        <v>1</v>
      </c>
      <c r="I65" s="100" t="s">
        <v>90</v>
      </c>
      <c r="J65" s="141" t="s">
        <v>128</v>
      </c>
      <c r="K65" s="112"/>
      <c r="L65" s="112"/>
      <c r="M65" s="11"/>
      <c r="N65" s="112"/>
      <c r="O65" s="113"/>
      <c r="P65" s="142">
        <v>8.4</v>
      </c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48.75" customHeight="1">
      <c r="A66" s="96">
        <v>52</v>
      </c>
      <c r="B66" s="97" t="s">
        <v>2</v>
      </c>
      <c r="C66" s="98" t="s">
        <v>20</v>
      </c>
      <c r="D66" s="98" t="s">
        <v>10</v>
      </c>
      <c r="E66" s="169" t="s">
        <v>85</v>
      </c>
      <c r="F66" s="171"/>
      <c r="G66" s="98" t="s">
        <v>13</v>
      </c>
      <c r="H66" s="98" t="s">
        <v>1</v>
      </c>
      <c r="I66" s="100" t="s">
        <v>90</v>
      </c>
      <c r="J66" s="105" t="s">
        <v>125</v>
      </c>
      <c r="K66" s="112"/>
      <c r="L66" s="112"/>
      <c r="M66" s="11"/>
      <c r="N66" s="112"/>
      <c r="O66" s="113"/>
      <c r="P66" s="142">
        <v>19.3</v>
      </c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24.75" customHeight="1">
      <c r="A67" s="94">
        <v>53</v>
      </c>
      <c r="B67" s="106" t="s">
        <v>2</v>
      </c>
      <c r="C67" s="107" t="s">
        <v>20</v>
      </c>
      <c r="D67" s="107" t="s">
        <v>10</v>
      </c>
      <c r="E67" s="198" t="s">
        <v>62</v>
      </c>
      <c r="F67" s="199"/>
      <c r="G67" s="107" t="s">
        <v>13</v>
      </c>
      <c r="H67" s="107" t="s">
        <v>1</v>
      </c>
      <c r="I67" s="108" t="s">
        <v>90</v>
      </c>
      <c r="J67" s="114" t="s">
        <v>41</v>
      </c>
      <c r="K67" s="115">
        <f>SUM(K68:K72)</f>
        <v>100.1</v>
      </c>
      <c r="L67" s="115">
        <f>SUM(L68:L72)</f>
        <v>79.1</v>
      </c>
      <c r="M67" s="115">
        <f>SUM(M68:M72)</f>
        <v>0</v>
      </c>
      <c r="N67" s="115">
        <f>SUM(N68:N72)</f>
        <v>79.1</v>
      </c>
      <c r="O67" s="116">
        <f>SUM(O68:O72)</f>
        <v>83.5</v>
      </c>
      <c r="P67" s="131">
        <f>SUM(P68:P74)</f>
        <v>22003.500000000004</v>
      </c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51.75" customHeight="1">
      <c r="A68" s="96">
        <v>54</v>
      </c>
      <c r="B68" s="97" t="s">
        <v>2</v>
      </c>
      <c r="C68" s="98" t="s">
        <v>20</v>
      </c>
      <c r="D68" s="98" t="s">
        <v>10</v>
      </c>
      <c r="E68" s="169" t="s">
        <v>62</v>
      </c>
      <c r="F68" s="172"/>
      <c r="G68" s="98" t="s">
        <v>13</v>
      </c>
      <c r="H68" s="98" t="s">
        <v>1</v>
      </c>
      <c r="I68" s="100" t="s">
        <v>90</v>
      </c>
      <c r="J68" s="77" t="s">
        <v>99</v>
      </c>
      <c r="K68" s="49">
        <v>21</v>
      </c>
      <c r="L68" s="49"/>
      <c r="M68" s="11"/>
      <c r="N68" s="49"/>
      <c r="O68" s="50"/>
      <c r="P68" s="142">
        <f>1203-1203</f>
        <v>0</v>
      </c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49.5" customHeight="1">
      <c r="A69" s="96">
        <v>55</v>
      </c>
      <c r="B69" s="97" t="s">
        <v>2</v>
      </c>
      <c r="C69" s="98" t="s">
        <v>20</v>
      </c>
      <c r="D69" s="98" t="s">
        <v>10</v>
      </c>
      <c r="E69" s="169" t="s">
        <v>62</v>
      </c>
      <c r="F69" s="172"/>
      <c r="G69" s="98" t="s">
        <v>13</v>
      </c>
      <c r="H69" s="98" t="s">
        <v>1</v>
      </c>
      <c r="I69" s="100" t="s">
        <v>90</v>
      </c>
      <c r="J69" s="77" t="s">
        <v>127</v>
      </c>
      <c r="K69" s="49"/>
      <c r="L69" s="49"/>
      <c r="M69" s="11"/>
      <c r="N69" s="49"/>
      <c r="O69" s="50"/>
      <c r="P69" s="142">
        <v>21553.9</v>
      </c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51">
      <c r="A70" s="96">
        <v>56</v>
      </c>
      <c r="B70" s="97" t="s">
        <v>2</v>
      </c>
      <c r="C70" s="98" t="s">
        <v>20</v>
      </c>
      <c r="D70" s="98" t="s">
        <v>10</v>
      </c>
      <c r="E70" s="169" t="s">
        <v>62</v>
      </c>
      <c r="F70" s="172"/>
      <c r="G70" s="98" t="s">
        <v>13</v>
      </c>
      <c r="H70" s="98" t="s">
        <v>1</v>
      </c>
      <c r="I70" s="100" t="s">
        <v>90</v>
      </c>
      <c r="J70" s="10" t="s">
        <v>100</v>
      </c>
      <c r="K70" s="49">
        <v>0.1</v>
      </c>
      <c r="L70" s="49">
        <v>0.1</v>
      </c>
      <c r="M70" s="11"/>
      <c r="N70" s="49">
        <v>0.1</v>
      </c>
      <c r="O70" s="50">
        <v>0.1</v>
      </c>
      <c r="P70" s="142">
        <v>0.2</v>
      </c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52.5" customHeight="1">
      <c r="A71" s="96">
        <v>57</v>
      </c>
      <c r="B71" s="97" t="s">
        <v>2</v>
      </c>
      <c r="C71" s="98" t="s">
        <v>20</v>
      </c>
      <c r="D71" s="98" t="s">
        <v>10</v>
      </c>
      <c r="E71" s="169" t="s">
        <v>62</v>
      </c>
      <c r="F71" s="172"/>
      <c r="G71" s="98" t="s">
        <v>13</v>
      </c>
      <c r="H71" s="98" t="s">
        <v>1</v>
      </c>
      <c r="I71" s="100" t="s">
        <v>90</v>
      </c>
      <c r="J71" s="10" t="s">
        <v>131</v>
      </c>
      <c r="K71" s="61"/>
      <c r="L71" s="61"/>
      <c r="M71" s="11"/>
      <c r="N71" s="61"/>
      <c r="O71" s="50"/>
      <c r="P71" s="142">
        <v>6.5</v>
      </c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27.75" customHeight="1">
      <c r="A72" s="96">
        <v>58</v>
      </c>
      <c r="B72" s="97" t="s">
        <v>2</v>
      </c>
      <c r="C72" s="98" t="s">
        <v>20</v>
      </c>
      <c r="D72" s="98" t="s">
        <v>10</v>
      </c>
      <c r="E72" s="169" t="s">
        <v>62</v>
      </c>
      <c r="F72" s="172"/>
      <c r="G72" s="98" t="s">
        <v>13</v>
      </c>
      <c r="H72" s="98" t="s">
        <v>1</v>
      </c>
      <c r="I72" s="100" t="s">
        <v>90</v>
      </c>
      <c r="J72" s="117" t="s">
        <v>101</v>
      </c>
      <c r="K72" s="61">
        <v>79</v>
      </c>
      <c r="L72" s="61">
        <v>79</v>
      </c>
      <c r="M72" s="11"/>
      <c r="N72" s="61">
        <v>79</v>
      </c>
      <c r="O72" s="50">
        <v>83.4</v>
      </c>
      <c r="P72" s="142">
        <v>115.2</v>
      </c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38.25">
      <c r="A73" s="44">
        <v>59</v>
      </c>
      <c r="B73" s="97" t="s">
        <v>2</v>
      </c>
      <c r="C73" s="98" t="s">
        <v>20</v>
      </c>
      <c r="D73" s="98" t="s">
        <v>10</v>
      </c>
      <c r="E73" s="169" t="s">
        <v>62</v>
      </c>
      <c r="F73" s="172"/>
      <c r="G73" s="98" t="s">
        <v>13</v>
      </c>
      <c r="H73" s="98" t="s">
        <v>1</v>
      </c>
      <c r="I73" s="100" t="s">
        <v>90</v>
      </c>
      <c r="J73" s="117" t="s">
        <v>102</v>
      </c>
      <c r="K73" s="61"/>
      <c r="L73" s="61"/>
      <c r="M73" s="11"/>
      <c r="N73" s="61"/>
      <c r="O73" s="50"/>
      <c r="P73" s="142">
        <v>127.4</v>
      </c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75" customHeight="1">
      <c r="A74" s="44">
        <v>60</v>
      </c>
      <c r="B74" s="97" t="s">
        <v>2</v>
      </c>
      <c r="C74" s="98" t="s">
        <v>20</v>
      </c>
      <c r="D74" s="98" t="s">
        <v>10</v>
      </c>
      <c r="E74" s="169" t="s">
        <v>62</v>
      </c>
      <c r="F74" s="172"/>
      <c r="G74" s="98" t="s">
        <v>13</v>
      </c>
      <c r="H74" s="98" t="s">
        <v>1</v>
      </c>
      <c r="I74" s="100" t="s">
        <v>90</v>
      </c>
      <c r="J74" s="118" t="s">
        <v>103</v>
      </c>
      <c r="K74" s="61"/>
      <c r="L74" s="61"/>
      <c r="M74" s="11"/>
      <c r="N74" s="61"/>
      <c r="O74" s="50"/>
      <c r="P74" s="142">
        <v>200.3</v>
      </c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" customHeight="1">
      <c r="A75" s="37">
        <v>61</v>
      </c>
      <c r="B75" s="106" t="s">
        <v>2</v>
      </c>
      <c r="C75" s="107" t="s">
        <v>20</v>
      </c>
      <c r="D75" s="107" t="s">
        <v>10</v>
      </c>
      <c r="E75" s="198" t="s">
        <v>63</v>
      </c>
      <c r="F75" s="199"/>
      <c r="G75" s="107" t="s">
        <v>13</v>
      </c>
      <c r="H75" s="107" t="s">
        <v>1</v>
      </c>
      <c r="I75" s="108" t="s">
        <v>90</v>
      </c>
      <c r="J75" s="119" t="s">
        <v>48</v>
      </c>
      <c r="K75" s="66">
        <f>SUM(K77:K77)</f>
        <v>48304</v>
      </c>
      <c r="L75" s="66">
        <f>SUM(L77:L77)</f>
        <v>41479</v>
      </c>
      <c r="M75" s="66">
        <f>SUM(M77:M77)</f>
        <v>0</v>
      </c>
      <c r="N75" s="66">
        <f>SUM(N77:N77)</f>
        <v>48304</v>
      </c>
      <c r="O75" s="67">
        <f>SUM(O77:O77)</f>
        <v>49918</v>
      </c>
      <c r="P75" s="110">
        <f>SUM(P76:P77)</f>
        <v>78755.2</v>
      </c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38.25">
      <c r="A76" s="44">
        <v>62</v>
      </c>
      <c r="B76" s="97" t="s">
        <v>2</v>
      </c>
      <c r="C76" s="98" t="s">
        <v>20</v>
      </c>
      <c r="D76" s="98" t="s">
        <v>10</v>
      </c>
      <c r="E76" s="169" t="s">
        <v>63</v>
      </c>
      <c r="F76" s="172"/>
      <c r="G76" s="98" t="s">
        <v>13</v>
      </c>
      <c r="H76" s="98" t="s">
        <v>1</v>
      </c>
      <c r="I76" s="100" t="s">
        <v>90</v>
      </c>
      <c r="J76" s="120" t="s">
        <v>104</v>
      </c>
      <c r="K76" s="61"/>
      <c r="L76" s="61"/>
      <c r="M76" s="11"/>
      <c r="N76" s="49"/>
      <c r="O76" s="50"/>
      <c r="P76" s="142">
        <v>22756.8</v>
      </c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81.75" customHeight="1">
      <c r="A77" s="121">
        <v>63</v>
      </c>
      <c r="B77" s="97" t="s">
        <v>2</v>
      </c>
      <c r="C77" s="122" t="s">
        <v>20</v>
      </c>
      <c r="D77" s="122" t="s">
        <v>10</v>
      </c>
      <c r="E77" s="169" t="s">
        <v>63</v>
      </c>
      <c r="F77" s="172"/>
      <c r="G77" s="122" t="s">
        <v>13</v>
      </c>
      <c r="H77" s="122" t="s">
        <v>1</v>
      </c>
      <c r="I77" s="123" t="s">
        <v>90</v>
      </c>
      <c r="J77" s="105" t="s">
        <v>105</v>
      </c>
      <c r="K77" s="124">
        <f>47602+351+351</f>
        <v>48304</v>
      </c>
      <c r="L77" s="124">
        <v>41479</v>
      </c>
      <c r="M77" s="17"/>
      <c r="N77" s="124">
        <f>47602+351+351</f>
        <v>48304</v>
      </c>
      <c r="O77" s="113">
        <v>49918</v>
      </c>
      <c r="P77" s="147">
        <v>55998.4</v>
      </c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8" customHeight="1">
      <c r="A78" s="121">
        <v>64</v>
      </c>
      <c r="B78" s="106" t="s">
        <v>2</v>
      </c>
      <c r="C78" s="158" t="s">
        <v>20</v>
      </c>
      <c r="D78" s="158" t="s">
        <v>10</v>
      </c>
      <c r="E78" s="198" t="s">
        <v>132</v>
      </c>
      <c r="F78" s="199"/>
      <c r="G78" s="158" t="s">
        <v>3</v>
      </c>
      <c r="H78" s="158" t="s">
        <v>1</v>
      </c>
      <c r="I78" s="159" t="s">
        <v>90</v>
      </c>
      <c r="J78" s="160" t="s">
        <v>133</v>
      </c>
      <c r="K78" s="156"/>
      <c r="L78" s="156"/>
      <c r="M78" s="17"/>
      <c r="N78" s="156"/>
      <c r="O78" s="157"/>
      <c r="P78" s="131">
        <f>SUM(P79)</f>
        <v>4761</v>
      </c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60" customHeight="1">
      <c r="A79" s="121">
        <v>65</v>
      </c>
      <c r="B79" s="161" t="s">
        <v>2</v>
      </c>
      <c r="C79" s="122" t="s">
        <v>20</v>
      </c>
      <c r="D79" s="122" t="s">
        <v>10</v>
      </c>
      <c r="E79" s="169" t="s">
        <v>134</v>
      </c>
      <c r="F79" s="206"/>
      <c r="G79" s="122" t="s">
        <v>13</v>
      </c>
      <c r="H79" s="122" t="s">
        <v>1</v>
      </c>
      <c r="I79" s="155" t="s">
        <v>90</v>
      </c>
      <c r="J79" s="162" t="s">
        <v>138</v>
      </c>
      <c r="K79" s="156"/>
      <c r="L79" s="156"/>
      <c r="M79" s="17"/>
      <c r="N79" s="156"/>
      <c r="O79" s="157"/>
      <c r="P79" s="147">
        <v>4761</v>
      </c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29.25" customHeight="1">
      <c r="A80" s="121">
        <v>66</v>
      </c>
      <c r="B80" s="163" t="s">
        <v>2</v>
      </c>
      <c r="C80" s="158" t="s">
        <v>20</v>
      </c>
      <c r="D80" s="158" t="s">
        <v>10</v>
      </c>
      <c r="E80" s="198" t="s">
        <v>135</v>
      </c>
      <c r="F80" s="199"/>
      <c r="G80" s="158" t="s">
        <v>13</v>
      </c>
      <c r="H80" s="158" t="s">
        <v>1</v>
      </c>
      <c r="I80" s="159" t="s">
        <v>90</v>
      </c>
      <c r="J80" s="160" t="s">
        <v>136</v>
      </c>
      <c r="K80" s="156"/>
      <c r="L80" s="156"/>
      <c r="M80" s="17"/>
      <c r="N80" s="156"/>
      <c r="O80" s="157"/>
      <c r="P80" s="165">
        <f>SUM(P81:P82)</f>
        <v>5088.6</v>
      </c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70.5" customHeight="1">
      <c r="A81" s="121"/>
      <c r="B81" s="161" t="s">
        <v>2</v>
      </c>
      <c r="C81" s="122" t="s">
        <v>20</v>
      </c>
      <c r="D81" s="122" t="s">
        <v>10</v>
      </c>
      <c r="E81" s="169" t="s">
        <v>135</v>
      </c>
      <c r="F81" s="170"/>
      <c r="G81" s="122" t="s">
        <v>13</v>
      </c>
      <c r="H81" s="122" t="s">
        <v>1</v>
      </c>
      <c r="I81" s="155" t="s">
        <v>90</v>
      </c>
      <c r="J81" s="168" t="s">
        <v>142</v>
      </c>
      <c r="K81" s="156"/>
      <c r="L81" s="156"/>
      <c r="M81" s="17"/>
      <c r="N81" s="156"/>
      <c r="O81" s="157"/>
      <c r="P81" s="147">
        <v>1914</v>
      </c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46.5" customHeight="1">
      <c r="A82" s="121">
        <v>67</v>
      </c>
      <c r="B82" s="161" t="s">
        <v>2</v>
      </c>
      <c r="C82" s="122" t="s">
        <v>20</v>
      </c>
      <c r="D82" s="122" t="s">
        <v>10</v>
      </c>
      <c r="E82" s="169" t="s">
        <v>135</v>
      </c>
      <c r="F82" s="170"/>
      <c r="G82" s="122" t="s">
        <v>13</v>
      </c>
      <c r="H82" s="122" t="s">
        <v>1</v>
      </c>
      <c r="I82" s="155" t="s">
        <v>90</v>
      </c>
      <c r="J82" s="164" t="s">
        <v>137</v>
      </c>
      <c r="K82" s="156"/>
      <c r="L82" s="156"/>
      <c r="M82" s="17"/>
      <c r="N82" s="156"/>
      <c r="O82" s="157"/>
      <c r="P82" s="147">
        <v>3174.6</v>
      </c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3.5" thickBot="1">
      <c r="A83" s="37">
        <v>68</v>
      </c>
      <c r="B83" s="125"/>
      <c r="C83" s="126"/>
      <c r="D83" s="126"/>
      <c r="E83" s="205"/>
      <c r="F83" s="205"/>
      <c r="G83" s="126"/>
      <c r="H83" s="126"/>
      <c r="I83" s="126"/>
      <c r="J83" s="127" t="s">
        <v>40</v>
      </c>
      <c r="K83" s="110" t="e">
        <f>SUM(K14,K47)</f>
        <v>#REF!</v>
      </c>
      <c r="L83" s="110" t="e">
        <f>SUM(L14,L47)-9.126-6078.162</f>
        <v>#REF!</v>
      </c>
      <c r="M83" s="110" t="e">
        <f>SUM(M14,M47)-6078.16-9.126</f>
        <v>#REF!</v>
      </c>
      <c r="N83" s="110" t="e">
        <f>SUM(N14,N47)</f>
        <v>#REF!</v>
      </c>
      <c r="O83" s="110" t="e">
        <f>SUM(O14,O47)</f>
        <v>#REF!</v>
      </c>
      <c r="P83" s="128">
        <f>SUM(P14+P47)</f>
        <v>648197.23</v>
      </c>
      <c r="Q83" s="17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1.25" customHeight="1">
      <c r="A84" s="201"/>
      <c r="B84" s="11"/>
      <c r="C84" s="11"/>
      <c r="D84" s="11"/>
      <c r="E84" s="11"/>
      <c r="F84" s="11"/>
      <c r="G84" s="11"/>
      <c r="H84" s="11"/>
      <c r="I84" s="12"/>
      <c r="J84" s="16"/>
      <c r="K84" s="17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1.25" customHeight="1">
      <c r="A85" s="202"/>
      <c r="B85" s="11"/>
      <c r="C85" s="11"/>
      <c r="D85" s="11"/>
      <c r="E85" s="11"/>
      <c r="F85" s="11"/>
      <c r="G85" s="11"/>
      <c r="H85" s="11"/>
      <c r="I85" s="12"/>
      <c r="J85" s="16"/>
      <c r="K85" s="17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1.25" customHeight="1">
      <c r="A86" s="202"/>
      <c r="B86" s="203" t="s">
        <v>111</v>
      </c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1.25" customHeight="1">
      <c r="A87" s="202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1.25" customHeight="1">
      <c r="A88" s="202"/>
      <c r="B88" s="11"/>
      <c r="C88" s="11"/>
      <c r="D88" s="11"/>
      <c r="E88" s="11"/>
      <c r="F88" s="11"/>
      <c r="G88" s="11"/>
      <c r="H88" s="11"/>
      <c r="I88" s="12"/>
      <c r="J88" s="16"/>
      <c r="K88" s="17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1.25" customHeight="1">
      <c r="A89" s="202"/>
      <c r="B89" s="11"/>
      <c r="C89" s="11"/>
      <c r="D89" s="11"/>
      <c r="E89" s="11"/>
      <c r="F89" s="11"/>
      <c r="G89" s="11"/>
      <c r="H89" s="11"/>
      <c r="I89" s="12"/>
      <c r="J89" s="16"/>
      <c r="K89" s="17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1.25" customHeight="1">
      <c r="A90" s="202"/>
      <c r="B90" s="11"/>
      <c r="C90" s="11"/>
      <c r="D90" s="11"/>
      <c r="E90" s="11"/>
      <c r="F90" s="11"/>
      <c r="G90" s="11"/>
      <c r="H90" s="11"/>
      <c r="I90" s="12"/>
      <c r="J90" s="16"/>
      <c r="K90" s="17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1.25" customHeight="1">
      <c r="A91" s="202"/>
      <c r="B91" s="11"/>
      <c r="C91" s="11"/>
      <c r="D91" s="11"/>
      <c r="E91" s="11"/>
      <c r="F91" s="11"/>
      <c r="G91" s="11"/>
      <c r="H91" s="11"/>
      <c r="I91" s="12"/>
      <c r="J91" s="16"/>
      <c r="K91" s="17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</sheetData>
  <sheetProtection/>
  <mergeCells count="79">
    <mergeCell ref="E59:F59"/>
    <mergeCell ref="E72:F72"/>
    <mergeCell ref="E74:F74"/>
    <mergeCell ref="E67:F67"/>
    <mergeCell ref="E73:F73"/>
    <mergeCell ref="E70:F70"/>
    <mergeCell ref="E68:F68"/>
    <mergeCell ref="A84:A91"/>
    <mergeCell ref="B86:P87"/>
    <mergeCell ref="E75:F75"/>
    <mergeCell ref="E76:F76"/>
    <mergeCell ref="E83:F83"/>
    <mergeCell ref="E77:F77"/>
    <mergeCell ref="E78:F78"/>
    <mergeCell ref="E79:F79"/>
    <mergeCell ref="E82:F82"/>
    <mergeCell ref="E80:F80"/>
    <mergeCell ref="E27:F27"/>
    <mergeCell ref="E48:F48"/>
    <mergeCell ref="E32:F32"/>
    <mergeCell ref="E30:F30"/>
    <mergeCell ref="E47:F47"/>
    <mergeCell ref="E28:F28"/>
    <mergeCell ref="E31:F31"/>
    <mergeCell ref="E39:F39"/>
    <mergeCell ref="E44:F44"/>
    <mergeCell ref="E43:F43"/>
    <mergeCell ref="E34:F34"/>
    <mergeCell ref="E38:F38"/>
    <mergeCell ref="E56:F56"/>
    <mergeCell ref="E60:F60"/>
    <mergeCell ref="E71:F71"/>
    <mergeCell ref="E54:F54"/>
    <mergeCell ref="E53:F53"/>
    <mergeCell ref="E49:F49"/>
    <mergeCell ref="E51:F51"/>
    <mergeCell ref="E35:F35"/>
    <mergeCell ref="E40:F40"/>
    <mergeCell ref="E37:F37"/>
    <mergeCell ref="E50:F50"/>
    <mergeCell ref="E42:F42"/>
    <mergeCell ref="E36:F36"/>
    <mergeCell ref="E45:F45"/>
    <mergeCell ref="E29:F29"/>
    <mergeCell ref="E25:F25"/>
    <mergeCell ref="E63:F63"/>
    <mergeCell ref="E61:F61"/>
    <mergeCell ref="E57:F57"/>
    <mergeCell ref="E58:F58"/>
    <mergeCell ref="E62:F62"/>
    <mergeCell ref="E55:F55"/>
    <mergeCell ref="E41:F41"/>
    <mergeCell ref="E33:F33"/>
    <mergeCell ref="E16:F16"/>
    <mergeCell ref="E15:F15"/>
    <mergeCell ref="E17:F17"/>
    <mergeCell ref="E21:F21"/>
    <mergeCell ref="E14:F14"/>
    <mergeCell ref="E20:F20"/>
    <mergeCell ref="E19:F19"/>
    <mergeCell ref="J1:P1"/>
    <mergeCell ref="J2:P2"/>
    <mergeCell ref="J3:P3"/>
    <mergeCell ref="J4:P4"/>
    <mergeCell ref="B12:I12"/>
    <mergeCell ref="B13:I13"/>
    <mergeCell ref="A7:Z8"/>
    <mergeCell ref="J6:P6"/>
    <mergeCell ref="J5:P5"/>
    <mergeCell ref="E81:F81"/>
    <mergeCell ref="E65:F65"/>
    <mergeCell ref="E64:F64"/>
    <mergeCell ref="E66:F66"/>
    <mergeCell ref="E69:F69"/>
    <mergeCell ref="E22:F22"/>
    <mergeCell ref="E46:F46"/>
    <mergeCell ref="E26:F26"/>
    <mergeCell ref="E24:F24"/>
    <mergeCell ref="E23:F23"/>
  </mergeCells>
  <printOptions/>
  <pageMargins left="0.7874015748031497" right="0.1968503937007874" top="0.1968503937007874" bottom="0.1968503937007874" header="0" footer="0"/>
  <pageSetup fitToHeight="5" horizontalDpi="600" verticalDpi="600" orientation="portrait" paperSize="9" scale="75" r:id="rId1"/>
  <rowBreaks count="1" manualBreakCount="1">
    <brk id="44" max="15" man="1"/>
  </rowBreaks>
  <colBreaks count="1" manualBreakCount="1">
    <brk id="16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2022-07-25T08:38:10Z</cp:lastPrinted>
  <dcterms:created xsi:type="dcterms:W3CDTF">2004-11-29T04:51:36Z</dcterms:created>
  <dcterms:modified xsi:type="dcterms:W3CDTF">2022-09-05T10:37:27Z</dcterms:modified>
  <cp:category/>
  <cp:version/>
  <cp:contentType/>
  <cp:contentStatus/>
</cp:coreProperties>
</file>