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790" windowWidth="12120" windowHeight="5040" activeTab="0"/>
  </bookViews>
  <sheets>
    <sheet name="прилож.1" sheetId="1" r:id="rId1"/>
  </sheets>
  <definedNames>
    <definedName name="_xlnm.Print_Area" localSheetId="0">'прилож.1'!$A$1:$P$75</definedName>
  </definedNames>
  <calcPr fullCalcOnLoad="1"/>
</workbook>
</file>

<file path=xl/sharedStrings.xml><?xml version="1.0" encoding="utf-8"?>
<sst xmlns="http://schemas.openxmlformats.org/spreadsheetml/2006/main" count="376" uniqueCount="122">
  <si>
    <t>1</t>
  </si>
  <si>
    <t>0000</t>
  </si>
  <si>
    <t>000</t>
  </si>
  <si>
    <t>00</t>
  </si>
  <si>
    <t>00000</t>
  </si>
  <si>
    <t>Но-мер стро-ки</t>
  </si>
  <si>
    <t>01</t>
  </si>
  <si>
    <t>02000</t>
  </si>
  <si>
    <t>110</t>
  </si>
  <si>
    <t>05</t>
  </si>
  <si>
    <t>02</t>
  </si>
  <si>
    <t>06</t>
  </si>
  <si>
    <t>01000</t>
  </si>
  <si>
    <t>04</t>
  </si>
  <si>
    <t>11</t>
  </si>
  <si>
    <t>12</t>
  </si>
  <si>
    <t>13</t>
  </si>
  <si>
    <t>14</t>
  </si>
  <si>
    <t>120</t>
  </si>
  <si>
    <t>130</t>
  </si>
  <si>
    <t>2</t>
  </si>
  <si>
    <t>151</t>
  </si>
  <si>
    <t>в том числе:</t>
  </si>
  <si>
    <t>Безвозмездные поступления от других бюджетов бюджетной системы Российской Федерации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</si>
  <si>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</si>
  <si>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</si>
  <si>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</si>
  <si>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</si>
  <si>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</si>
  <si>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</si>
  <si>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НАЛОГИ НА ИМУЩЕСТВО</t>
  </si>
  <si>
    <t>ПЛАТЕЖИ ПРИ ПОЛЬЗОВАНИИ ПРИРОДНЫМИ РЕСУРСАМИ</t>
  </si>
  <si>
    <t>Плата за негативное воздействие на окружающую среду</t>
  </si>
  <si>
    <t>Код бюджетной классификации РФ</t>
  </si>
  <si>
    <t>Наименование доходов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</si>
  <si>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</si>
  <si>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</si>
  <si>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430</t>
  </si>
  <si>
    <t>08</t>
  </si>
  <si>
    <t>ГОСУДАРСТВЕННАЯ ПОШЛИНА</t>
  </si>
  <si>
    <t>БЕЗВОЗМЕЗДНЫЕ ПОСТУПЛЕНИЯ</t>
  </si>
  <si>
    <t>ИТОГО ДОХОДОВ</t>
  </si>
  <si>
    <t>Субвенции бюджетам городских округов на выполнение передаваемых полномочий субъектов Российской Федерации</t>
  </si>
  <si>
    <t>Ожидаемое исполнение за год,тыс.руб.</t>
  </si>
  <si>
    <t>Прогноз на 2013 год по расчетам ГАДБ,тыс.руб.</t>
  </si>
  <si>
    <t>Бюджет на 2012 год,тыс.руб.</t>
  </si>
  <si>
    <t>Исполнение на 01.11. 2012 года,тыс.руб.</t>
  </si>
  <si>
    <t>03</t>
  </si>
  <si>
    <t>Субсидии бюджетам бюджетной системы Российской Федерации (межбюджетные субсидии)</t>
  </si>
  <si>
    <t>Прочие субвенции бюджетам городских округов</t>
  </si>
  <si>
    <t>Прочие субсидии бюджетам городских округов</t>
  </si>
  <si>
    <t>Субвенции на финансовое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</si>
  <si>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</si>
  <si>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</si>
  <si>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 xml:space="preserve">Субвенции на осуществление государственного полномочия Свердловской области по организации проведения мероприятий по отлову и содержанию безнадзорных собак </t>
  </si>
  <si>
    <t>Сумма в тысячах рублей</t>
  </si>
  <si>
    <t>Налог, взимаемый в связи с применением упрощенной системы налогообложения</t>
  </si>
  <si>
    <t>23520,1*5%=1176,0</t>
  </si>
  <si>
    <t>1176,0+268,7 (остаток на счете на 01.01.2016г) = 1444,7 (объем дефицита допустимый)</t>
  </si>
  <si>
    <t>23450-84%=3752    23450-3752=19698    43218,1-19698 =23520,1</t>
  </si>
  <si>
    <t>ДОХОДЫ ОТ ОКАЗАНИЯ ПЛАТНЫХ УСЛУГ (РАБОТ)  И КОМПЕНСАЦИИ ЗАТРАТ ГОСУДАРСТВА</t>
  </si>
  <si>
    <t>15001</t>
  </si>
  <si>
    <t>20000</t>
  </si>
  <si>
    <t>29999</t>
  </si>
  <si>
    <t>30000</t>
  </si>
  <si>
    <t>Субвенции бюджетам бюджетной системы Российской Федерации</t>
  </si>
  <si>
    <t>35250</t>
  </si>
  <si>
    <t>35118</t>
  </si>
  <si>
    <t>30022</t>
  </si>
  <si>
    <t>30024</t>
  </si>
  <si>
    <t>39999</t>
  </si>
  <si>
    <t>05012</t>
  </si>
  <si>
    <t>0001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</si>
  <si>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(доходы, получаемые в виде арендной платы за указанные земельные участки)</t>
  </si>
  <si>
    <t>05074</t>
  </si>
  <si>
    <t>0003</t>
  </si>
  <si>
    <t>Доходы от сдачи в аренду имущества, составляющего казну городских округов (за исключением земельных участков) (доходы от сдачи в аренду объектов нежилого фонда городских округов, находящихся в казне городских округов и не являющихся памятниками истории, культуры и градостроительства )</t>
  </si>
  <si>
    <t>0010</t>
  </si>
  <si>
    <t>Доходы от сдачи в аренду имущества, составляющего казну городских округов (за исключением земельных участков) (доходы от сдачи в аренду движимого имущества, находящегося в казне городских округов )</t>
  </si>
  <si>
    <t>0004</t>
  </si>
  <si>
    <t>06012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</si>
  <si>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</si>
  <si>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06024</t>
  </si>
  <si>
    <r>
      <t>Доходы от продажи земельных участков, находящихся в собственности городских округов</t>
    </r>
    <r>
      <rPr>
        <b/>
        <sz val="10"/>
        <rFont val="Times New Roman CYR"/>
        <family val="1"/>
      </rPr>
      <t xml:space="preserve"> </t>
    </r>
    <r>
      <rPr>
        <sz val="10"/>
        <rFont val="Times New Roman CYR"/>
        <family val="1"/>
      </rPr>
      <t xml:space="preserve">(за исключением земельных участков муниципальных автономных учреждений) </t>
    </r>
  </si>
  <si>
    <t>01040</t>
  </si>
  <si>
    <t>410</t>
  </si>
  <si>
    <t>Доходы от продажи квартир, находящихся в собственности городских округов</t>
  </si>
  <si>
    <t>02043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</si>
  <si>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(доходы от реализации объектов нежилого фонда)</t>
  </si>
  <si>
    <t>440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</si>
  <si>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</si>
  <si>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Субвенции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</t>
  </si>
  <si>
    <t>Приложение № 1</t>
  </si>
  <si>
    <t>СВОД  ДОХОДОВ БЮДЖЕТА МАХНЁВСКОГО МУНИЦИПАЛЬНОГО ОБРАЗОВАНИЯ НА 2018 ГОД</t>
  </si>
  <si>
    <t>01994</t>
  </si>
  <si>
    <t>Доходы от оказания платных услуг (в части платы за содержание детей в муниципальных дошкольных образовательных учреждений)</t>
  </si>
  <si>
    <t>Доходы от оказания платных услуг (в части платы питание в казённых муниципальных общеобразовательных школах)</t>
  </si>
  <si>
    <t>Прочие доходы от оказания платных услуг (работ получателями средств бюджетов городских округов)</t>
  </si>
  <si>
    <t>02010</t>
  </si>
  <si>
    <t>03010</t>
  </si>
  <si>
    <t>06032</t>
  </si>
  <si>
    <t>06042</t>
  </si>
  <si>
    <t xml:space="preserve">Дотации бюджетам городских округов на выравнивание бюджетной обеспеченности </t>
  </si>
  <si>
    <t>Субсидии на выравнивание обеспеченности муниципальных образований, расположенных на территории Свердловской области, по реализации ими их отдельных расходных обязательств</t>
  </si>
  <si>
    <t>Субсидии на осуществление в пределах полномочий муниципальных районов, городских округов мероприятий по обеспечению организации отдыха детей в каникулярное время, включая мероприятия по обеспечению безопасности их жизни и здоровья</t>
  </si>
  <si>
    <t>35120</t>
  </si>
  <si>
    <t>Субвенции на осуществление государственного полномочия Свердловской области по предоставлению гражданам, проживающим на территории  Свердловской области, меры социальной поддержки по частичному освобождению от платы за коммунальные услуги</t>
  </si>
  <si>
    <t>Субвенции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</si>
  <si>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Субвенции на осуществление государственного полномочия Свердловской области по созданию административных комиссий</t>
  </si>
  <si>
    <t>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 и финансовое обеспечение дополнительного образования детей в муниципальных общеобразовательных организациях</t>
  </si>
  <si>
    <t>Глава Махнёвского муниципального образования                                             А.В.Лызлов</t>
  </si>
  <si>
    <t>Земельный налог с организаций, обладающих земельным участком, расположенным в границах городских округов</t>
  </si>
  <si>
    <t>01020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</si>
  <si>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</si>
  <si>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Земельный налог с физических лиц, обладающих земельным участком, расположенным в границах городских округов</t>
  </si>
  <si>
    <t>Субсидии на осуществление мероприятий по организации питания в муниципальных общеобразовательных учреждениях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</si>
  <si>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</si>
  <si>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 xml:space="preserve">Субвенции бюджетам городских округов на оплату жилищно-коммунальных услуг отдельным категориям граждан
</t>
  </si>
  <si>
    <t xml:space="preserve">Субвенции бюджетам городских округов на осуществление первичного воинского учета на территориях, где отсутствуют военные комиссариаты
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</si>
  <si>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</si>
  <si>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</si>
  <si>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к Решению Думы Махнёвского муниципального образования от 27.12.2017 № 302        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</si>
</sst>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#,##0.00_р_."/>
    <numFmt numFmtId="180" formatCode="#,##0.0_р_."/>
    <numFmt numFmtId="181" formatCode="0.000"/>
    <numFmt numFmtId="182" formatCode="#,##0.00&quot;р.&quot;"/>
    <numFmt numFmtId="183" formatCode="#,##0.000&quot;р.&quot;"/>
    <numFmt numFmtId="184" formatCode="#,##0.0&quot;р.&quot;"/>
  </numFmts>
  <fonts count="55">
    <font>
      <sz val="10"/>
      <name val="Arial Cyr"/>
      <family val="0"/>
    </font>
    <font>
      <sz val="8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sz val="10"/>
      <name val="Times New Roman"/>
      <family val="1"/>
    </font>
    <font>
      <sz val="10"/>
      <name val="Times New Roman CYR"/>
      <family val="1"/>
    </font>
    <font>
      <sz val="10"/>
      <name val="Times New Roman"/>
      <family val="1"/>
    </font>
    <font>
      <b/>
      <i/>
      <sz val="10"/>
      <name val="Times New Roman CYR"/>
      <family val="1"/>
    </font>
    <font>
      <b/>
      <sz val="9"/>
      <name val="Times New Roman CYR"/>
      <family val="1"/>
    </font>
    <font>
      <sz val="11"/>
      <name val="Times New Roman CYR"/>
      <family val="1"/>
    </font>
    <font>
      <b/>
      <sz val="8"/>
      <name val="Times New Roman CYR"/>
      <family val="0"/>
    </font>
    <font>
      <b/>
      <sz val="10"/>
      <name val="Arial Cyr"/>
      <family val="0"/>
    </font>
    <font>
      <sz val="12"/>
      <name val="Times New Roman CYR"/>
      <family val="1"/>
    </font>
    <font>
      <sz val="12"/>
      <name val="Arial Cyr"/>
      <family val="0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 CYR"/>
      <family val="1"/>
    </font>
    <font>
      <b/>
      <sz val="10"/>
      <color indexed="8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 CYR"/>
      <family val="1"/>
    </font>
    <font>
      <b/>
      <sz val="10"/>
      <color theme="1"/>
      <name val="Times New Roman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15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NumberFormat="1" applyFont="1" applyAlignment="1">
      <alignment wrapText="1"/>
    </xf>
    <xf numFmtId="0" fontId="5" fillId="0" borderId="10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wrapText="1"/>
    </xf>
    <xf numFmtId="0" fontId="4" fillId="0" borderId="0" xfId="0" applyFont="1" applyAlignment="1">
      <alignment wrapText="1"/>
    </xf>
    <xf numFmtId="0" fontId="6" fillId="0" borderId="11" xfId="0" applyFont="1" applyBorder="1" applyAlignment="1">
      <alignment wrapText="1"/>
    </xf>
    <xf numFmtId="0" fontId="6" fillId="0" borderId="11" xfId="0" applyFont="1" applyBorder="1" applyAlignment="1">
      <alignment/>
    </xf>
    <xf numFmtId="49" fontId="7" fillId="33" borderId="12" xfId="0" applyNumberFormat="1" applyFont="1" applyFill="1" applyBorder="1" applyAlignment="1">
      <alignment horizontal="center"/>
    </xf>
    <xf numFmtId="49" fontId="7" fillId="33" borderId="13" xfId="0" applyNumberFormat="1" applyFont="1" applyFill="1" applyBorder="1" applyAlignment="1">
      <alignment wrapText="1"/>
    </xf>
    <xf numFmtId="49" fontId="5" fillId="33" borderId="12" xfId="0" applyNumberFormat="1" applyFont="1" applyFill="1" applyBorder="1" applyAlignment="1">
      <alignment horizontal="center"/>
    </xf>
    <xf numFmtId="49" fontId="5" fillId="33" borderId="13" xfId="0" applyNumberFormat="1" applyFont="1" applyFill="1" applyBorder="1" applyAlignment="1">
      <alignment horizontal="center"/>
    </xf>
    <xf numFmtId="49" fontId="5" fillId="33" borderId="13" xfId="0" applyNumberFormat="1" applyFont="1" applyFill="1" applyBorder="1" applyAlignment="1">
      <alignment wrapText="1"/>
    </xf>
    <xf numFmtId="0" fontId="7" fillId="33" borderId="11" xfId="0" applyFont="1" applyFill="1" applyBorder="1" applyAlignment="1">
      <alignment horizontal="center"/>
    </xf>
    <xf numFmtId="49" fontId="7" fillId="33" borderId="14" xfId="0" applyNumberFormat="1" applyFont="1" applyFill="1" applyBorder="1" applyAlignment="1">
      <alignment horizontal="center"/>
    </xf>
    <xf numFmtId="0" fontId="7" fillId="33" borderId="13" xfId="0" applyNumberFormat="1" applyFont="1" applyFill="1" applyBorder="1" applyAlignment="1">
      <alignment wrapText="1"/>
    </xf>
    <xf numFmtId="0" fontId="8" fillId="33" borderId="0" xfId="0" applyFont="1" applyFill="1" applyAlignment="1">
      <alignment wrapText="1"/>
    </xf>
    <xf numFmtId="0" fontId="7" fillId="33" borderId="10" xfId="0" applyFont="1" applyFill="1" applyBorder="1" applyAlignment="1">
      <alignment horizontal="center"/>
    </xf>
    <xf numFmtId="49" fontId="7" fillId="33" borderId="15" xfId="0" applyNumberFormat="1" applyFont="1" applyFill="1" applyBorder="1" applyAlignment="1">
      <alignment horizontal="center"/>
    </xf>
    <xf numFmtId="49" fontId="7" fillId="33" borderId="16" xfId="0" applyNumberFormat="1" applyFont="1" applyFill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49" fontId="7" fillId="33" borderId="12" xfId="0" applyNumberFormat="1" applyFont="1" applyFill="1" applyBorder="1" applyAlignment="1">
      <alignment horizontal="center"/>
    </xf>
    <xf numFmtId="49" fontId="7" fillId="33" borderId="13" xfId="0" applyNumberFormat="1" applyFont="1" applyFill="1" applyBorder="1" applyAlignment="1">
      <alignment horizontal="center"/>
    </xf>
    <xf numFmtId="49" fontId="7" fillId="33" borderId="13" xfId="0" applyNumberFormat="1" applyFont="1" applyFill="1" applyBorder="1" applyAlignment="1">
      <alignment wrapText="1"/>
    </xf>
    <xf numFmtId="0" fontId="4" fillId="33" borderId="0" xfId="0" applyFont="1" applyFill="1" applyAlignment="1">
      <alignment wrapText="1"/>
    </xf>
    <xf numFmtId="0" fontId="1" fillId="33" borderId="0" xfId="0" applyFont="1" applyFill="1" applyAlignment="1">
      <alignment/>
    </xf>
    <xf numFmtId="0" fontId="5" fillId="33" borderId="10" xfId="0" applyFont="1" applyFill="1" applyBorder="1" applyAlignment="1">
      <alignment horizontal="center" wrapText="1"/>
    </xf>
    <xf numFmtId="172" fontId="7" fillId="33" borderId="18" xfId="0" applyNumberFormat="1" applyFont="1" applyFill="1" applyBorder="1" applyAlignment="1">
      <alignment/>
    </xf>
    <xf numFmtId="172" fontId="7" fillId="33" borderId="11" xfId="0" applyNumberFormat="1" applyFont="1" applyFill="1" applyBorder="1" applyAlignment="1">
      <alignment/>
    </xf>
    <xf numFmtId="172" fontId="7" fillId="33" borderId="11" xfId="0" applyNumberFormat="1" applyFont="1" applyFill="1" applyBorder="1" applyAlignment="1">
      <alignment horizontal="right"/>
    </xf>
    <xf numFmtId="172" fontId="7" fillId="33" borderId="18" xfId="0" applyNumberFormat="1" applyFont="1" applyFill="1" applyBorder="1" applyAlignment="1">
      <alignment horizontal="right"/>
    </xf>
    <xf numFmtId="172" fontId="5" fillId="33" borderId="18" xfId="0" applyNumberFormat="1" applyFont="1" applyFill="1" applyBorder="1" applyAlignment="1">
      <alignment/>
    </xf>
    <xf numFmtId="172" fontId="5" fillId="33" borderId="11" xfId="0" applyNumberFormat="1" applyFont="1" applyFill="1" applyBorder="1" applyAlignment="1">
      <alignment horizontal="right"/>
    </xf>
    <xf numFmtId="172" fontId="5" fillId="33" borderId="19" xfId="0" applyNumberFormat="1" applyFont="1" applyFill="1" applyBorder="1" applyAlignment="1">
      <alignment horizontal="right"/>
    </xf>
    <xf numFmtId="172" fontId="9" fillId="33" borderId="11" xfId="0" applyNumberFormat="1" applyFont="1" applyFill="1" applyBorder="1" applyAlignment="1">
      <alignment/>
    </xf>
    <xf numFmtId="172" fontId="9" fillId="33" borderId="18" xfId="0" applyNumberFormat="1" applyFont="1" applyFill="1" applyBorder="1" applyAlignment="1">
      <alignment/>
    </xf>
    <xf numFmtId="0" fontId="10" fillId="0" borderId="17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49" fontId="7" fillId="33" borderId="20" xfId="0" applyNumberFormat="1" applyFont="1" applyFill="1" applyBorder="1" applyAlignment="1">
      <alignment horizontal="center"/>
    </xf>
    <xf numFmtId="0" fontId="12" fillId="0" borderId="10" xfId="0" applyFont="1" applyBorder="1" applyAlignment="1">
      <alignment horizontal="center" wrapText="1"/>
    </xf>
    <xf numFmtId="49" fontId="7" fillId="33" borderId="20" xfId="0" applyNumberFormat="1" applyFont="1" applyFill="1" applyBorder="1" applyAlignment="1">
      <alignment horizontal="center"/>
    </xf>
    <xf numFmtId="49" fontId="5" fillId="33" borderId="20" xfId="0" applyNumberFormat="1" applyFont="1" applyFill="1" applyBorder="1" applyAlignment="1">
      <alignment horizontal="center"/>
    </xf>
    <xf numFmtId="49" fontId="7" fillId="33" borderId="21" xfId="0" applyNumberFormat="1" applyFont="1" applyFill="1" applyBorder="1" applyAlignment="1">
      <alignment horizontal="center"/>
    </xf>
    <xf numFmtId="49" fontId="7" fillId="33" borderId="20" xfId="0" applyNumberFormat="1" applyFont="1" applyFill="1" applyBorder="1" applyAlignment="1">
      <alignment horizontal="center"/>
    </xf>
    <xf numFmtId="49" fontId="1" fillId="33" borderId="0" xfId="0" applyNumberFormat="1" applyFont="1" applyFill="1" applyAlignment="1">
      <alignment/>
    </xf>
    <xf numFmtId="49" fontId="7" fillId="33" borderId="13" xfId="0" applyNumberFormat="1" applyFont="1" applyFill="1" applyBorder="1" applyAlignment="1">
      <alignment horizontal="center"/>
    </xf>
    <xf numFmtId="0" fontId="8" fillId="33" borderId="22" xfId="0" applyFont="1" applyFill="1" applyBorder="1" applyAlignment="1">
      <alignment wrapText="1"/>
    </xf>
    <xf numFmtId="49" fontId="5" fillId="33" borderId="20" xfId="0" applyNumberFormat="1" applyFont="1" applyFill="1" applyBorder="1" applyAlignment="1">
      <alignment horizontal="center"/>
    </xf>
    <xf numFmtId="49" fontId="5" fillId="33" borderId="12" xfId="0" applyNumberFormat="1" applyFont="1" applyFill="1" applyBorder="1" applyAlignment="1">
      <alignment horizontal="center"/>
    </xf>
    <xf numFmtId="49" fontId="5" fillId="33" borderId="13" xfId="0" applyNumberFormat="1" applyFont="1" applyFill="1" applyBorder="1" applyAlignment="1">
      <alignment horizontal="center"/>
    </xf>
    <xf numFmtId="0" fontId="6" fillId="33" borderId="0" xfId="0" applyFont="1" applyFill="1" applyBorder="1" applyAlignment="1">
      <alignment/>
    </xf>
    <xf numFmtId="0" fontId="8" fillId="33" borderId="23" xfId="0" applyFont="1" applyFill="1" applyBorder="1" applyAlignment="1">
      <alignment wrapText="1"/>
    </xf>
    <xf numFmtId="0" fontId="7" fillId="33" borderId="19" xfId="0" applyFont="1" applyFill="1" applyBorder="1" applyAlignment="1">
      <alignment horizontal="center"/>
    </xf>
    <xf numFmtId="49" fontId="7" fillId="33" borderId="20" xfId="0" applyNumberFormat="1" applyFont="1" applyFill="1" applyBorder="1" applyAlignment="1">
      <alignment horizontal="center"/>
    </xf>
    <xf numFmtId="0" fontId="8" fillId="33" borderId="11" xfId="0" applyFont="1" applyFill="1" applyBorder="1" applyAlignment="1">
      <alignment wrapText="1"/>
    </xf>
    <xf numFmtId="0" fontId="7" fillId="33" borderId="24" xfId="0" applyNumberFormat="1" applyFont="1" applyFill="1" applyBorder="1" applyAlignment="1">
      <alignment wrapText="1"/>
    </xf>
    <xf numFmtId="0" fontId="0" fillId="0" borderId="0" xfId="0" applyAlignment="1">
      <alignment horizontal="right"/>
    </xf>
    <xf numFmtId="0" fontId="0" fillId="0" borderId="0" xfId="0" applyAlignment="1">
      <alignment horizontal="right" wrapText="1"/>
    </xf>
    <xf numFmtId="0" fontId="11" fillId="0" borderId="0" xfId="0" applyNumberFormat="1" applyFont="1" applyAlignment="1">
      <alignment horizontal="right"/>
    </xf>
    <xf numFmtId="49" fontId="5" fillId="33" borderId="20" xfId="0" applyNumberFormat="1" applyFont="1" applyFill="1" applyBorder="1" applyAlignment="1">
      <alignment horizontal="center"/>
    </xf>
    <xf numFmtId="172" fontId="5" fillId="33" borderId="11" xfId="0" applyNumberFormat="1" applyFont="1" applyFill="1" applyBorder="1" applyAlignment="1">
      <alignment horizontal="right"/>
    </xf>
    <xf numFmtId="172" fontId="5" fillId="33" borderId="19" xfId="0" applyNumberFormat="1" applyFont="1" applyFill="1" applyBorder="1" applyAlignment="1">
      <alignment horizontal="right"/>
    </xf>
    <xf numFmtId="172" fontId="5" fillId="33" borderId="11" xfId="0" applyNumberFormat="1" applyFont="1" applyFill="1" applyBorder="1" applyAlignment="1">
      <alignment/>
    </xf>
    <xf numFmtId="49" fontId="5" fillId="33" borderId="13" xfId="0" applyNumberFormat="1" applyFont="1" applyFill="1" applyBorder="1" applyAlignment="1">
      <alignment vertical="center" wrapText="1"/>
    </xf>
    <xf numFmtId="49" fontId="12" fillId="0" borderId="0" xfId="0" applyNumberFormat="1" applyFont="1" applyAlignment="1">
      <alignment/>
    </xf>
    <xf numFmtId="0" fontId="5" fillId="33" borderId="13" xfId="0" applyNumberFormat="1" applyFont="1" applyFill="1" applyBorder="1" applyAlignment="1">
      <alignment wrapText="1"/>
    </xf>
    <xf numFmtId="172" fontId="5" fillId="33" borderId="18" xfId="0" applyNumberFormat="1" applyFont="1" applyFill="1" applyBorder="1" applyAlignment="1">
      <alignment/>
    </xf>
    <xf numFmtId="0" fontId="5" fillId="33" borderId="25" xfId="0" applyNumberFormat="1" applyFont="1" applyFill="1" applyBorder="1" applyAlignment="1">
      <alignment horizontal="left" wrapText="1"/>
    </xf>
    <xf numFmtId="172" fontId="5" fillId="33" borderId="26" xfId="0" applyNumberFormat="1" applyFont="1" applyFill="1" applyBorder="1" applyAlignment="1">
      <alignment/>
    </xf>
    <xf numFmtId="49" fontId="5" fillId="33" borderId="14" xfId="0" applyNumberFormat="1" applyFont="1" applyFill="1" applyBorder="1" applyAlignment="1">
      <alignment horizontal="center"/>
    </xf>
    <xf numFmtId="49" fontId="5" fillId="33" borderId="16" xfId="0" applyNumberFormat="1" applyFont="1" applyFill="1" applyBorder="1" applyAlignment="1">
      <alignment horizontal="center"/>
    </xf>
    <xf numFmtId="0" fontId="5" fillId="33" borderId="26" xfId="0" applyFont="1" applyFill="1" applyBorder="1" applyAlignment="1">
      <alignment horizontal="center"/>
    </xf>
    <xf numFmtId="49" fontId="5" fillId="33" borderId="27" xfId="0" applyNumberFormat="1" applyFont="1" applyFill="1" applyBorder="1" applyAlignment="1">
      <alignment horizontal="center"/>
    </xf>
    <xf numFmtId="49" fontId="5" fillId="33" borderId="28" xfId="0" applyNumberFormat="1" applyFont="1" applyFill="1" applyBorder="1" applyAlignment="1">
      <alignment horizontal="center"/>
    </xf>
    <xf numFmtId="49" fontId="5" fillId="33" borderId="29" xfId="0" applyNumberFormat="1" applyFont="1" applyFill="1" applyBorder="1" applyAlignment="1">
      <alignment horizontal="center"/>
    </xf>
    <xf numFmtId="49" fontId="5" fillId="33" borderId="30" xfId="0" applyNumberFormat="1" applyFont="1" applyFill="1" applyBorder="1" applyAlignment="1">
      <alignment horizontal="center"/>
    </xf>
    <xf numFmtId="172" fontId="1" fillId="0" borderId="0" xfId="0" applyNumberFormat="1" applyFont="1" applyAlignment="1">
      <alignment/>
    </xf>
    <xf numFmtId="49" fontId="5" fillId="33" borderId="20" xfId="0" applyNumberFormat="1" applyFont="1" applyFill="1" applyBorder="1" applyAlignment="1">
      <alignment horizontal="center"/>
    </xf>
    <xf numFmtId="49" fontId="7" fillId="33" borderId="31" xfId="0" applyNumberFormat="1" applyFont="1" applyFill="1" applyBorder="1" applyAlignment="1">
      <alignment horizontal="center"/>
    </xf>
    <xf numFmtId="49" fontId="7" fillId="33" borderId="21" xfId="0" applyNumberFormat="1" applyFont="1" applyFill="1" applyBorder="1" applyAlignment="1">
      <alignment horizontal="center"/>
    </xf>
    <xf numFmtId="49" fontId="7" fillId="33" borderId="32" xfId="0" applyNumberFormat="1" applyFont="1" applyFill="1" applyBorder="1" applyAlignment="1">
      <alignment horizontal="center"/>
    </xf>
    <xf numFmtId="0" fontId="7" fillId="33" borderId="25" xfId="0" applyNumberFormat="1" applyFont="1" applyFill="1" applyBorder="1" applyAlignment="1">
      <alignment wrapText="1"/>
    </xf>
    <xf numFmtId="49" fontId="5" fillId="33" borderId="33" xfId="0" applyNumberFormat="1" applyFont="1" applyFill="1" applyBorder="1" applyAlignment="1">
      <alignment horizontal="center"/>
    </xf>
    <xf numFmtId="172" fontId="5" fillId="33" borderId="19" xfId="0" applyNumberFormat="1" applyFont="1" applyFill="1" applyBorder="1" applyAlignment="1">
      <alignment/>
    </xf>
    <xf numFmtId="0" fontId="12" fillId="0" borderId="34" xfId="0" applyFont="1" applyBorder="1" applyAlignment="1">
      <alignment/>
    </xf>
    <xf numFmtId="0" fontId="7" fillId="0" borderId="0" xfId="0" applyFont="1" applyAlignment="1">
      <alignment/>
    </xf>
    <xf numFmtId="0" fontId="7" fillId="33" borderId="17" xfId="0" applyFont="1" applyFill="1" applyBorder="1" applyAlignment="1">
      <alignment horizontal="center"/>
    </xf>
    <xf numFmtId="172" fontId="7" fillId="33" borderId="19" xfId="0" applyNumberFormat="1" applyFont="1" applyFill="1" applyBorder="1" applyAlignment="1">
      <alignment/>
    </xf>
    <xf numFmtId="49" fontId="1" fillId="0" borderId="22" xfId="0" applyNumberFormat="1" applyFont="1" applyBorder="1" applyAlignment="1">
      <alignment/>
    </xf>
    <xf numFmtId="49" fontId="7" fillId="0" borderId="35" xfId="0" applyNumberFormat="1" applyFont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49" fontId="7" fillId="0" borderId="20" xfId="0" applyNumberFormat="1" applyFont="1" applyFill="1" applyBorder="1" applyAlignment="1">
      <alignment horizontal="center"/>
    </xf>
    <xf numFmtId="49" fontId="7" fillId="0" borderId="12" xfId="0" applyNumberFormat="1" applyFont="1" applyFill="1" applyBorder="1" applyAlignment="1">
      <alignment horizontal="center"/>
    </xf>
    <xf numFmtId="49" fontId="7" fillId="0" borderId="36" xfId="0" applyNumberFormat="1" applyFont="1" applyFill="1" applyBorder="1" applyAlignment="1">
      <alignment horizontal="center"/>
    </xf>
    <xf numFmtId="49" fontId="7" fillId="0" borderId="13" xfId="0" applyNumberFormat="1" applyFont="1" applyFill="1" applyBorder="1" applyAlignment="1">
      <alignment horizontal="center"/>
    </xf>
    <xf numFmtId="49" fontId="5" fillId="0" borderId="20" xfId="0" applyNumberFormat="1" applyFont="1" applyFill="1" applyBorder="1" applyAlignment="1">
      <alignment horizontal="center"/>
    </xf>
    <xf numFmtId="49" fontId="5" fillId="0" borderId="12" xfId="0" applyNumberFormat="1" applyFont="1" applyFill="1" applyBorder="1" applyAlignment="1">
      <alignment horizontal="center"/>
    </xf>
    <xf numFmtId="49" fontId="5" fillId="0" borderId="13" xfId="0" applyNumberFormat="1" applyFont="1" applyFill="1" applyBorder="1" applyAlignment="1">
      <alignment horizontal="center"/>
    </xf>
    <xf numFmtId="0" fontId="8" fillId="0" borderId="11" xfId="0" applyFont="1" applyFill="1" applyBorder="1" applyAlignment="1">
      <alignment wrapText="1"/>
    </xf>
    <xf numFmtId="49" fontId="7" fillId="0" borderId="21" xfId="0" applyNumberFormat="1" applyFont="1" applyFill="1" applyBorder="1" applyAlignment="1">
      <alignment horizontal="center"/>
    </xf>
    <xf numFmtId="49" fontId="7" fillId="0" borderId="15" xfId="0" applyNumberFormat="1" applyFont="1" applyFill="1" applyBorder="1" applyAlignment="1">
      <alignment horizontal="center"/>
    </xf>
    <xf numFmtId="49" fontId="7" fillId="0" borderId="31" xfId="0" applyNumberFormat="1" applyFont="1" applyFill="1" applyBorder="1" applyAlignment="1">
      <alignment horizontal="center"/>
    </xf>
    <xf numFmtId="172" fontId="5" fillId="33" borderId="37" xfId="0" applyNumberFormat="1" applyFont="1" applyFill="1" applyBorder="1" applyAlignment="1">
      <alignment/>
    </xf>
    <xf numFmtId="172" fontId="5" fillId="33" borderId="38" xfId="0" applyNumberFormat="1" applyFont="1" applyFill="1" applyBorder="1" applyAlignment="1">
      <alignment/>
    </xf>
    <xf numFmtId="172" fontId="5" fillId="33" borderId="23" xfId="0" applyNumberFormat="1" applyFont="1" applyFill="1" applyBorder="1" applyAlignment="1">
      <alignment horizontal="right"/>
    </xf>
    <xf numFmtId="172" fontId="5" fillId="33" borderId="39" xfId="0" applyNumberFormat="1" applyFont="1" applyFill="1" applyBorder="1" applyAlignment="1">
      <alignment/>
    </xf>
    <xf numFmtId="172" fontId="5" fillId="33" borderId="37" xfId="0" applyNumberFormat="1" applyFont="1" applyFill="1" applyBorder="1" applyAlignment="1">
      <alignment horizontal="right"/>
    </xf>
    <xf numFmtId="172" fontId="7" fillId="33" borderId="23" xfId="0" applyNumberFormat="1" applyFont="1" applyFill="1" applyBorder="1" applyAlignment="1">
      <alignment horizontal="right"/>
    </xf>
    <xf numFmtId="172" fontId="5" fillId="33" borderId="38" xfId="0" applyNumberFormat="1" applyFont="1" applyFill="1" applyBorder="1" applyAlignment="1">
      <alignment/>
    </xf>
    <xf numFmtId="172" fontId="7" fillId="33" borderId="23" xfId="0" applyNumberFormat="1" applyFont="1" applyFill="1" applyBorder="1" applyAlignment="1">
      <alignment/>
    </xf>
    <xf numFmtId="172" fontId="5" fillId="33" borderId="23" xfId="0" applyNumberFormat="1" applyFont="1" applyFill="1" applyBorder="1" applyAlignment="1">
      <alignment horizontal="right"/>
    </xf>
    <xf numFmtId="173" fontId="7" fillId="33" borderId="12" xfId="0" applyNumberFormat="1" applyFont="1" applyFill="1" applyBorder="1" applyAlignment="1">
      <alignment horizontal="right"/>
    </xf>
    <xf numFmtId="172" fontId="7" fillId="33" borderId="37" xfId="0" applyNumberFormat="1" applyFont="1" applyFill="1" applyBorder="1" applyAlignment="1">
      <alignment/>
    </xf>
    <xf numFmtId="172" fontId="5" fillId="33" borderId="23" xfId="0" applyNumberFormat="1" applyFont="1" applyFill="1" applyBorder="1" applyAlignment="1">
      <alignment/>
    </xf>
    <xf numFmtId="0" fontId="0" fillId="0" borderId="0" xfId="0" applyAlignment="1">
      <alignment/>
    </xf>
    <xf numFmtId="49" fontId="7" fillId="0" borderId="12" xfId="0" applyNumberFormat="1" applyFont="1" applyBorder="1" applyAlignment="1">
      <alignment horizontal="center"/>
    </xf>
    <xf numFmtId="0" fontId="0" fillId="0" borderId="0" xfId="0" applyFont="1" applyAlignment="1">
      <alignment/>
    </xf>
    <xf numFmtId="172" fontId="5" fillId="33" borderId="40" xfId="0" applyNumberFormat="1" applyFont="1" applyFill="1" applyBorder="1" applyAlignment="1">
      <alignment/>
    </xf>
    <xf numFmtId="49" fontId="7" fillId="0" borderId="34" xfId="0" applyNumberFormat="1" applyFont="1" applyFill="1" applyBorder="1" applyAlignment="1">
      <alignment horizontal="center"/>
    </xf>
    <xf numFmtId="172" fontId="5" fillId="33" borderId="41" xfId="0" applyNumberFormat="1" applyFont="1" applyFill="1" applyBorder="1" applyAlignment="1">
      <alignment/>
    </xf>
    <xf numFmtId="0" fontId="8" fillId="0" borderId="14" xfId="0" applyFont="1" applyBorder="1" applyAlignment="1">
      <alignment wrapText="1"/>
    </xf>
    <xf numFmtId="0" fontId="1" fillId="0" borderId="22" xfId="0" applyFont="1" applyBorder="1" applyAlignment="1">
      <alignment/>
    </xf>
    <xf numFmtId="172" fontId="7" fillId="33" borderId="38" xfId="0" applyNumberFormat="1" applyFont="1" applyFill="1" applyBorder="1" applyAlignment="1">
      <alignment/>
    </xf>
    <xf numFmtId="172" fontId="5" fillId="33" borderId="12" xfId="0" applyNumberFormat="1" applyFont="1" applyFill="1" applyBorder="1" applyAlignment="1">
      <alignment/>
    </xf>
    <xf numFmtId="172" fontId="5" fillId="33" borderId="12" xfId="0" applyNumberFormat="1" applyFont="1" applyFill="1" applyBorder="1" applyAlignment="1">
      <alignment horizontal="right"/>
    </xf>
    <xf numFmtId="172" fontId="5" fillId="33" borderId="12" xfId="0" applyNumberFormat="1" applyFont="1" applyFill="1" applyBorder="1" applyAlignment="1">
      <alignment horizontal="right"/>
    </xf>
    <xf numFmtId="49" fontId="7" fillId="0" borderId="42" xfId="0" applyNumberFormat="1" applyFont="1" applyFill="1" applyBorder="1" applyAlignment="1">
      <alignment horizontal="center"/>
    </xf>
    <xf numFmtId="49" fontId="7" fillId="0" borderId="43" xfId="0" applyNumberFormat="1" applyFont="1" applyFill="1" applyBorder="1" applyAlignment="1">
      <alignment horizontal="center"/>
    </xf>
    <xf numFmtId="49" fontId="7" fillId="0" borderId="44" xfId="0" applyNumberFormat="1" applyFont="1" applyFill="1" applyBorder="1" applyAlignment="1">
      <alignment horizontal="center"/>
    </xf>
    <xf numFmtId="49" fontId="7" fillId="0" borderId="24" xfId="0" applyNumberFormat="1" applyFont="1" applyFill="1" applyBorder="1" applyAlignment="1">
      <alignment horizontal="center"/>
    </xf>
    <xf numFmtId="172" fontId="9" fillId="33" borderId="41" xfId="0" applyNumberFormat="1" applyFont="1" applyFill="1" applyBorder="1" applyAlignment="1">
      <alignment/>
    </xf>
    <xf numFmtId="172" fontId="7" fillId="33" borderId="40" xfId="0" applyNumberFormat="1" applyFont="1" applyFill="1" applyBorder="1" applyAlignment="1">
      <alignment/>
    </xf>
    <xf numFmtId="49" fontId="7" fillId="0" borderId="12" xfId="0" applyNumberFormat="1" applyFont="1" applyBorder="1" applyAlignment="1">
      <alignment wrapText="1"/>
    </xf>
    <xf numFmtId="0" fontId="10" fillId="0" borderId="45" xfId="0" applyFont="1" applyFill="1" applyBorder="1" applyAlignment="1">
      <alignment horizontal="center" vertical="center" wrapText="1"/>
    </xf>
    <xf numFmtId="49" fontId="7" fillId="33" borderId="20" xfId="0" applyNumberFormat="1" applyFont="1" applyFill="1" applyBorder="1" applyAlignment="1">
      <alignment horizontal="center"/>
    </xf>
    <xf numFmtId="172" fontId="5" fillId="33" borderId="0" xfId="0" applyNumberFormat="1" applyFont="1" applyFill="1" applyBorder="1" applyAlignment="1">
      <alignment/>
    </xf>
    <xf numFmtId="49" fontId="7" fillId="33" borderId="33" xfId="0" applyNumberFormat="1" applyFont="1" applyFill="1" applyBorder="1" applyAlignment="1">
      <alignment horizontal="center"/>
    </xf>
    <xf numFmtId="49" fontId="5" fillId="33" borderId="15" xfId="0" applyNumberFormat="1" applyFont="1" applyFill="1" applyBorder="1" applyAlignment="1">
      <alignment horizontal="center"/>
    </xf>
    <xf numFmtId="49" fontId="5" fillId="33" borderId="25" xfId="0" applyNumberFormat="1" applyFont="1" applyFill="1" applyBorder="1" applyAlignment="1">
      <alignment horizontal="center"/>
    </xf>
    <xf numFmtId="49" fontId="5" fillId="33" borderId="25" xfId="0" applyNumberFormat="1" applyFont="1" applyFill="1" applyBorder="1" applyAlignment="1">
      <alignment wrapText="1"/>
    </xf>
    <xf numFmtId="172" fontId="5" fillId="33" borderId="37" xfId="0" applyNumberFormat="1" applyFont="1" applyFill="1" applyBorder="1" applyAlignment="1">
      <alignment horizontal="right"/>
    </xf>
    <xf numFmtId="0" fontId="8" fillId="0" borderId="46" xfId="0" applyFont="1" applyBorder="1" applyAlignment="1">
      <alignment vertical="center" wrapText="1"/>
    </xf>
    <xf numFmtId="0" fontId="6" fillId="0" borderId="18" xfId="0" applyFont="1" applyBorder="1" applyAlignment="1">
      <alignment wrapText="1"/>
    </xf>
    <xf numFmtId="172" fontId="7" fillId="33" borderId="19" xfId="0" applyNumberFormat="1" applyFont="1" applyFill="1" applyBorder="1" applyAlignment="1">
      <alignment horizontal="right"/>
    </xf>
    <xf numFmtId="49" fontId="1" fillId="0" borderId="0" xfId="0" applyNumberFormat="1" applyFont="1" applyAlignment="1">
      <alignment vertical="center"/>
    </xf>
    <xf numFmtId="49" fontId="7" fillId="33" borderId="20" xfId="0" applyNumberFormat="1" applyFont="1" applyFill="1" applyBorder="1" applyAlignment="1">
      <alignment horizontal="center"/>
    </xf>
    <xf numFmtId="172" fontId="7" fillId="33" borderId="41" xfId="0" applyNumberFormat="1" applyFont="1" applyFill="1" applyBorder="1" applyAlignment="1">
      <alignment/>
    </xf>
    <xf numFmtId="49" fontId="7" fillId="33" borderId="20" xfId="0" applyNumberFormat="1" applyFont="1" applyFill="1" applyBorder="1" applyAlignment="1">
      <alignment horizontal="center"/>
    </xf>
    <xf numFmtId="0" fontId="8" fillId="33" borderId="13" xfId="0" applyFont="1" applyFill="1" applyBorder="1" applyAlignment="1">
      <alignment wrapText="1"/>
    </xf>
    <xf numFmtId="173" fontId="53" fillId="33" borderId="12" xfId="0" applyNumberFormat="1" applyFont="1" applyFill="1" applyBorder="1" applyAlignment="1">
      <alignment horizontal="right"/>
    </xf>
    <xf numFmtId="173" fontId="7" fillId="33" borderId="12" xfId="0" applyNumberFormat="1" applyFont="1" applyFill="1" applyBorder="1" applyAlignment="1">
      <alignment horizontal="right"/>
    </xf>
    <xf numFmtId="173" fontId="11" fillId="33" borderId="12" xfId="0" applyNumberFormat="1" applyFont="1" applyFill="1" applyBorder="1" applyAlignment="1">
      <alignment/>
    </xf>
    <xf numFmtId="0" fontId="16" fillId="0" borderId="12" xfId="0" applyNumberFormat="1" applyFont="1" applyBorder="1" applyAlignment="1">
      <alignment wrapText="1"/>
    </xf>
    <xf numFmtId="172" fontId="5" fillId="33" borderId="12" xfId="0" applyNumberFormat="1" applyFont="1" applyFill="1" applyBorder="1" applyAlignment="1">
      <alignment/>
    </xf>
    <xf numFmtId="172" fontId="7" fillId="33" borderId="12" xfId="0" applyNumberFormat="1" applyFont="1" applyFill="1" applyBorder="1" applyAlignment="1">
      <alignment horizontal="right"/>
    </xf>
    <xf numFmtId="173" fontId="7" fillId="33" borderId="42" xfId="0" applyNumberFormat="1" applyFont="1" applyFill="1" applyBorder="1" applyAlignment="1">
      <alignment horizontal="right"/>
    </xf>
    <xf numFmtId="173" fontId="5" fillId="33" borderId="12" xfId="0" applyNumberFormat="1" applyFont="1" applyFill="1" applyBorder="1" applyAlignment="1">
      <alignment horizontal="right"/>
    </xf>
    <xf numFmtId="0" fontId="7" fillId="33" borderId="13" xfId="0" applyNumberFormat="1" applyFont="1" applyFill="1" applyBorder="1" applyAlignment="1">
      <alignment vertical="center" wrapText="1"/>
    </xf>
    <xf numFmtId="49" fontId="7" fillId="33" borderId="13" xfId="0" applyNumberFormat="1" applyFont="1" applyFill="1" applyBorder="1" applyAlignment="1">
      <alignment vertical="center" wrapText="1"/>
    </xf>
    <xf numFmtId="173" fontId="5" fillId="33" borderId="12" xfId="0" applyNumberFormat="1" applyFont="1" applyFill="1" applyBorder="1" applyAlignment="1">
      <alignment horizontal="right"/>
    </xf>
    <xf numFmtId="172" fontId="54" fillId="33" borderId="12" xfId="0" applyNumberFormat="1" applyFont="1" applyFill="1" applyBorder="1" applyAlignment="1">
      <alignment/>
    </xf>
    <xf numFmtId="49" fontId="5" fillId="33" borderId="20" xfId="0" applyNumberFormat="1" applyFont="1" applyFill="1" applyBorder="1" applyAlignment="1">
      <alignment horizontal="center"/>
    </xf>
    <xf numFmtId="172" fontId="54" fillId="33" borderId="12" xfId="0" applyNumberFormat="1" applyFont="1" applyFill="1" applyBorder="1" applyAlignment="1">
      <alignment horizontal="right"/>
    </xf>
    <xf numFmtId="49" fontId="7" fillId="33" borderId="20" xfId="0" applyNumberFormat="1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173" fontId="7" fillId="34" borderId="12" xfId="0" applyNumberFormat="1" applyFont="1" applyFill="1" applyBorder="1" applyAlignment="1">
      <alignment horizontal="right"/>
    </xf>
    <xf numFmtId="49" fontId="5" fillId="33" borderId="36" xfId="0" applyNumberFormat="1" applyFont="1" applyFill="1" applyBorder="1" applyAlignment="1">
      <alignment horizontal="center"/>
    </xf>
    <xf numFmtId="49" fontId="5" fillId="33" borderId="20" xfId="0" applyNumberFormat="1" applyFont="1" applyFill="1" applyBorder="1" applyAlignment="1">
      <alignment horizontal="center"/>
    </xf>
    <xf numFmtId="49" fontId="7" fillId="33" borderId="36" xfId="0" applyNumberFormat="1" applyFont="1" applyFill="1" applyBorder="1" applyAlignment="1">
      <alignment horizontal="center"/>
    </xf>
    <xf numFmtId="49" fontId="7" fillId="33" borderId="20" xfId="0" applyNumberFormat="1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5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49" fontId="5" fillId="33" borderId="36" xfId="0" applyNumberFormat="1" applyFont="1" applyFill="1" applyBorder="1" applyAlignment="1">
      <alignment horizontal="center" shrinkToFit="1"/>
    </xf>
    <xf numFmtId="49" fontId="5" fillId="33" borderId="20" xfId="0" applyNumberFormat="1" applyFont="1" applyFill="1" applyBorder="1" applyAlignment="1">
      <alignment horizontal="center" shrinkToFit="1"/>
    </xf>
    <xf numFmtId="0" fontId="6" fillId="0" borderId="47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49" fontId="7" fillId="0" borderId="36" xfId="0" applyNumberFormat="1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47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 wrapText="1"/>
    </xf>
    <xf numFmtId="49" fontId="5" fillId="33" borderId="50" xfId="0" applyNumberFormat="1" applyFont="1" applyFill="1" applyBorder="1" applyAlignment="1">
      <alignment horizontal="center"/>
    </xf>
    <xf numFmtId="49" fontId="5" fillId="33" borderId="28" xfId="0" applyNumberFormat="1" applyFont="1" applyFill="1" applyBorder="1" applyAlignment="1">
      <alignment horizontal="center"/>
    </xf>
    <xf numFmtId="0" fontId="1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NumberFormat="1" applyFont="1" applyAlignment="1">
      <alignment horizontal="right" wrapText="1"/>
    </xf>
    <xf numFmtId="0" fontId="0" fillId="0" borderId="0" xfId="0" applyAlignment="1">
      <alignment horizontal="right" wrapText="1"/>
    </xf>
    <xf numFmtId="0" fontId="11" fillId="0" borderId="0" xfId="0" applyNumberFormat="1" applyFont="1" applyAlignment="1">
      <alignment horizontal="right"/>
    </xf>
    <xf numFmtId="0" fontId="1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49" fontId="5" fillId="0" borderId="36" xfId="0" applyNumberFormat="1" applyFont="1" applyFill="1" applyBorder="1" applyAlignment="1">
      <alignment horizontal="center"/>
    </xf>
    <xf numFmtId="49" fontId="5" fillId="0" borderId="20" xfId="0" applyNumberFormat="1" applyFont="1" applyFill="1" applyBorder="1" applyAlignment="1">
      <alignment horizontal="center"/>
    </xf>
    <xf numFmtId="49" fontId="5" fillId="33" borderId="36" xfId="0" applyNumberFormat="1" applyFont="1" applyFill="1" applyBorder="1" applyAlignment="1">
      <alignment horizontal="center"/>
    </xf>
    <xf numFmtId="49" fontId="5" fillId="33" borderId="20" xfId="0" applyNumberFormat="1" applyFont="1" applyFill="1" applyBorder="1" applyAlignment="1">
      <alignment horizontal="center"/>
    </xf>
    <xf numFmtId="49" fontId="7" fillId="0" borderId="36" xfId="0" applyNumberFormat="1" applyFont="1" applyFill="1" applyBorder="1" applyAlignment="1">
      <alignment horizontal="center"/>
    </xf>
    <xf numFmtId="49" fontId="5" fillId="33" borderId="31" xfId="0" applyNumberFormat="1" applyFont="1" applyFill="1" applyBorder="1" applyAlignment="1">
      <alignment horizontal="center"/>
    </xf>
    <xf numFmtId="49" fontId="5" fillId="33" borderId="21" xfId="0" applyNumberFormat="1" applyFont="1" applyFill="1" applyBorder="1" applyAlignment="1">
      <alignment horizontal="center"/>
    </xf>
    <xf numFmtId="0" fontId="7" fillId="33" borderId="51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49" fontId="7" fillId="33" borderId="36" xfId="0" applyNumberFormat="1" applyFont="1" applyFill="1" applyBorder="1" applyAlignment="1">
      <alignment horizontal="center"/>
    </xf>
    <xf numFmtId="49" fontId="7" fillId="33" borderId="20" xfId="0" applyNumberFormat="1" applyFont="1" applyFill="1" applyBorder="1" applyAlignment="1">
      <alignment horizontal="center"/>
    </xf>
    <xf numFmtId="49" fontId="7" fillId="0" borderId="20" xfId="0" applyNumberFormat="1" applyFont="1" applyFill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8"/>
  <sheetViews>
    <sheetView tabSelected="1" zoomScaleSheetLayoutView="87" zoomScalePageLayoutView="0" workbookViewId="0" topLeftCell="A1">
      <selection activeCell="J6" sqref="J6:P6"/>
    </sheetView>
  </sheetViews>
  <sheetFormatPr defaultColWidth="9.00390625" defaultRowHeight="12.75"/>
  <cols>
    <col min="1" max="1" width="4.00390625" style="1" customWidth="1"/>
    <col min="2" max="2" width="3.625" style="1" customWidth="1"/>
    <col min="3" max="3" width="2.25390625" style="1" customWidth="1"/>
    <col min="4" max="4" width="2.75390625" style="1" customWidth="1"/>
    <col min="5" max="5" width="2.875" style="1" customWidth="1"/>
    <col min="6" max="6" width="3.625" style="1" customWidth="1"/>
    <col min="7" max="7" width="2.75390625" style="1" customWidth="1"/>
    <col min="8" max="8" width="5.625" style="1" customWidth="1"/>
    <col min="9" max="9" width="4.00390625" style="2" customWidth="1"/>
    <col min="10" max="10" width="64.75390625" style="3" customWidth="1"/>
    <col min="11" max="11" width="10.625" style="28" hidden="1" customWidth="1"/>
    <col min="12" max="12" width="10.00390625" style="1" hidden="1" customWidth="1"/>
    <col min="13" max="13" width="9.125" style="1" hidden="1" customWidth="1"/>
    <col min="14" max="14" width="10.875" style="1" hidden="1" customWidth="1"/>
    <col min="15" max="15" width="11.75390625" style="1" hidden="1" customWidth="1"/>
    <col min="16" max="16" width="13.875" style="1" customWidth="1"/>
    <col min="17" max="17" width="11.75390625" style="1" bestFit="1" customWidth="1"/>
    <col min="18" max="20" width="9.625" style="1" customWidth="1"/>
    <col min="21" max="16384" width="9.125" style="1" customWidth="1"/>
  </cols>
  <sheetData>
    <row r="1" spans="10:17" ht="0.75" customHeight="1">
      <c r="J1" s="192"/>
      <c r="K1" s="192"/>
      <c r="L1" s="193"/>
      <c r="M1" s="193"/>
      <c r="N1" s="193"/>
      <c r="O1" s="193"/>
      <c r="P1" s="193"/>
      <c r="Q1" s="60"/>
    </row>
    <row r="2" spans="10:17" ht="12.75" hidden="1">
      <c r="J2" s="194"/>
      <c r="K2" s="194"/>
      <c r="L2" s="193"/>
      <c r="M2" s="193"/>
      <c r="N2" s="193"/>
      <c r="O2" s="193"/>
      <c r="P2" s="193"/>
      <c r="Q2" s="60"/>
    </row>
    <row r="3" spans="10:17" ht="12.75" hidden="1">
      <c r="J3" s="195"/>
      <c r="K3" s="195"/>
      <c r="L3" s="196"/>
      <c r="M3" s="196"/>
      <c r="N3" s="196"/>
      <c r="O3" s="196"/>
      <c r="P3" s="196"/>
      <c r="Q3" s="61"/>
    </row>
    <row r="4" spans="10:17" ht="15" hidden="1">
      <c r="J4" s="197"/>
      <c r="K4" s="197"/>
      <c r="L4" s="197"/>
      <c r="M4" s="197"/>
      <c r="N4" s="197"/>
      <c r="O4" s="197"/>
      <c r="P4" s="197"/>
      <c r="Q4" s="62"/>
    </row>
    <row r="5" spans="10:17" ht="15">
      <c r="J5" s="194" t="s">
        <v>92</v>
      </c>
      <c r="K5" s="193"/>
      <c r="L5" s="193"/>
      <c r="M5" s="193"/>
      <c r="N5" s="193"/>
      <c r="O5" s="193"/>
      <c r="P5" s="193"/>
      <c r="Q5" s="62"/>
    </row>
    <row r="6" spans="10:17" ht="15">
      <c r="J6" s="192" t="s">
        <v>121</v>
      </c>
      <c r="K6" s="192"/>
      <c r="L6" s="192"/>
      <c r="M6" s="192"/>
      <c r="N6" s="192"/>
      <c r="O6" s="192"/>
      <c r="P6" s="192"/>
      <c r="Q6" s="62"/>
    </row>
    <row r="7" spans="1:26" ht="26.25" customHeight="1">
      <c r="A7" s="198" t="s">
        <v>93</v>
      </c>
      <c r="B7" s="198"/>
      <c r="C7" s="198"/>
      <c r="D7" s="198"/>
      <c r="E7" s="198"/>
      <c r="F7" s="198"/>
      <c r="G7" s="198"/>
      <c r="H7" s="198"/>
      <c r="I7" s="198"/>
      <c r="J7" s="198"/>
      <c r="K7" s="198"/>
      <c r="L7" s="198"/>
      <c r="M7" s="198"/>
      <c r="N7" s="198"/>
      <c r="O7" s="198"/>
      <c r="P7" s="198"/>
      <c r="Q7" s="199"/>
      <c r="R7" s="199"/>
      <c r="S7" s="199"/>
      <c r="T7" s="199"/>
      <c r="U7" s="199"/>
      <c r="V7" s="199"/>
      <c r="W7" s="199"/>
      <c r="X7" s="199"/>
      <c r="Y7" s="199"/>
      <c r="Z7" s="199"/>
    </row>
    <row r="8" spans="1:26" ht="24.75" customHeight="1" hidden="1">
      <c r="A8" s="198"/>
      <c r="B8" s="198"/>
      <c r="C8" s="198"/>
      <c r="D8" s="198"/>
      <c r="E8" s="198"/>
      <c r="F8" s="198"/>
      <c r="G8" s="198"/>
      <c r="H8" s="198"/>
      <c r="I8" s="198"/>
      <c r="J8" s="198"/>
      <c r="K8" s="198"/>
      <c r="L8" s="198"/>
      <c r="M8" s="198"/>
      <c r="N8" s="198"/>
      <c r="O8" s="198"/>
      <c r="P8" s="198"/>
      <c r="Q8" s="199"/>
      <c r="R8" s="199"/>
      <c r="S8" s="199"/>
      <c r="T8" s="199"/>
      <c r="U8" s="199"/>
      <c r="V8" s="199"/>
      <c r="W8" s="199"/>
      <c r="X8" s="199"/>
      <c r="Y8" s="199"/>
      <c r="Z8" s="199"/>
    </row>
    <row r="9" spans="1:11" ht="2.25" customHeight="1" hidden="1">
      <c r="A9" s="7"/>
      <c r="B9" s="7"/>
      <c r="C9" s="7"/>
      <c r="D9" s="7"/>
      <c r="E9" s="7"/>
      <c r="F9" s="7"/>
      <c r="G9" s="7"/>
      <c r="H9" s="7"/>
      <c r="I9" s="7"/>
      <c r="J9" s="7"/>
      <c r="K9" s="27"/>
    </row>
    <row r="10" ht="9.75" customHeight="1" thickBot="1"/>
    <row r="11" ht="12" hidden="1" thickBot="1"/>
    <row r="12" spans="1:16" ht="44.25" customHeight="1" thickBot="1">
      <c r="A12" s="43" t="s">
        <v>5</v>
      </c>
      <c r="B12" s="182" t="s">
        <v>33</v>
      </c>
      <c r="C12" s="183"/>
      <c r="D12" s="183"/>
      <c r="E12" s="183"/>
      <c r="F12" s="183"/>
      <c r="G12" s="183"/>
      <c r="H12" s="183"/>
      <c r="I12" s="184"/>
      <c r="J12" s="4" t="s">
        <v>34</v>
      </c>
      <c r="K12" s="29" t="s">
        <v>45</v>
      </c>
      <c r="L12" s="41" t="s">
        <v>46</v>
      </c>
      <c r="M12" s="39" t="s">
        <v>43</v>
      </c>
      <c r="N12" s="39" t="s">
        <v>43</v>
      </c>
      <c r="O12" s="40" t="s">
        <v>44</v>
      </c>
      <c r="P12" s="137" t="s">
        <v>55</v>
      </c>
    </row>
    <row r="13" spans="1:16" ht="12" customHeight="1" thickBot="1">
      <c r="A13" s="22">
        <v>1</v>
      </c>
      <c r="B13" s="187">
        <v>2</v>
      </c>
      <c r="C13" s="188"/>
      <c r="D13" s="188"/>
      <c r="E13" s="188"/>
      <c r="F13" s="188"/>
      <c r="G13" s="188"/>
      <c r="H13" s="188"/>
      <c r="I13" s="189"/>
      <c r="J13" s="5">
        <v>3</v>
      </c>
      <c r="K13" s="19">
        <v>4</v>
      </c>
      <c r="L13" s="19">
        <v>5</v>
      </c>
      <c r="M13" s="19">
        <v>4</v>
      </c>
      <c r="N13" s="19"/>
      <c r="O13" s="19">
        <v>6</v>
      </c>
      <c r="P13" s="90">
        <v>6</v>
      </c>
    </row>
    <row r="14" spans="1:24" ht="15" customHeight="1">
      <c r="A14" s="75">
        <v>1</v>
      </c>
      <c r="B14" s="76" t="s">
        <v>2</v>
      </c>
      <c r="C14" s="77" t="s">
        <v>0</v>
      </c>
      <c r="D14" s="78" t="s">
        <v>3</v>
      </c>
      <c r="E14" s="190" t="s">
        <v>4</v>
      </c>
      <c r="F14" s="191"/>
      <c r="G14" s="78" t="s">
        <v>3</v>
      </c>
      <c r="H14" s="78" t="s">
        <v>1</v>
      </c>
      <c r="I14" s="79" t="s">
        <v>2</v>
      </c>
      <c r="J14" s="71" t="s">
        <v>24</v>
      </c>
      <c r="K14" s="72" t="e">
        <f>SUM(K16,K19,K23,K27,K29,#REF!,K33,K35,K39,)</f>
        <v>#REF!</v>
      </c>
      <c r="L14" s="72" t="e">
        <f>SUM(L16,L19,L23,L27,L29,#REF!,L33,L35,L39,)</f>
        <v>#REF!</v>
      </c>
      <c r="M14" s="72" t="e">
        <f>SUM(M16,M19,M23,M27,M29,#REF!,M33,M35,M39,)</f>
        <v>#REF!</v>
      </c>
      <c r="N14" s="72" t="e">
        <f>SUM(N16,N19,N23,N27,N29,#REF!,N33,N35,N39,)</f>
        <v>#REF!</v>
      </c>
      <c r="O14" s="109" t="e">
        <f>SUM(O16,O19,O23,O27,O29,#REF!,O33,O35,O39,)</f>
        <v>#REF!</v>
      </c>
      <c r="P14" s="164">
        <f>SUM(P15++P17+P19+P23+P27+P29+P33+P35+P39)</f>
        <v>45376.51457000001</v>
      </c>
      <c r="Q14" s="120"/>
      <c r="R14" s="176" t="s">
        <v>59</v>
      </c>
      <c r="S14" s="177"/>
      <c r="T14" s="177"/>
      <c r="U14" s="177"/>
      <c r="V14" s="177"/>
      <c r="W14" s="178"/>
      <c r="X14" s="178"/>
    </row>
    <row r="15" spans="1:24" ht="12" customHeight="1">
      <c r="A15" s="23">
        <v>2</v>
      </c>
      <c r="B15" s="63" t="s">
        <v>2</v>
      </c>
      <c r="C15" s="63" t="s">
        <v>0</v>
      </c>
      <c r="D15" s="12" t="s">
        <v>6</v>
      </c>
      <c r="E15" s="180" t="s">
        <v>4</v>
      </c>
      <c r="F15" s="181"/>
      <c r="G15" s="12" t="s">
        <v>3</v>
      </c>
      <c r="H15" s="12" t="s">
        <v>1</v>
      </c>
      <c r="I15" s="73" t="s">
        <v>2</v>
      </c>
      <c r="J15" s="69" t="s">
        <v>25</v>
      </c>
      <c r="K15" s="70">
        <f>K16</f>
        <v>21241.3</v>
      </c>
      <c r="L15" s="70">
        <f>L16</f>
        <v>15920.9</v>
      </c>
      <c r="M15" s="70">
        <f>M16</f>
        <v>0</v>
      </c>
      <c r="N15" s="70">
        <f>N16</f>
        <v>21240</v>
      </c>
      <c r="O15" s="107">
        <f>O16</f>
        <v>21870</v>
      </c>
      <c r="P15" s="127">
        <v>26000</v>
      </c>
      <c r="Q15" s="89"/>
      <c r="R15" s="179" t="s">
        <v>57</v>
      </c>
      <c r="S15" s="179"/>
      <c r="T15" s="178"/>
      <c r="U15" s="89"/>
      <c r="V15" s="89"/>
      <c r="W15" s="89"/>
      <c r="X15" s="89"/>
    </row>
    <row r="16" spans="1:25" ht="12" customHeight="1">
      <c r="A16" s="15">
        <v>3</v>
      </c>
      <c r="B16" s="21" t="s">
        <v>2</v>
      </c>
      <c r="C16" s="42" t="s">
        <v>0</v>
      </c>
      <c r="D16" s="10" t="s">
        <v>6</v>
      </c>
      <c r="E16" s="173" t="s">
        <v>7</v>
      </c>
      <c r="F16" s="174"/>
      <c r="G16" s="10" t="s">
        <v>6</v>
      </c>
      <c r="H16" s="10" t="s">
        <v>1</v>
      </c>
      <c r="I16" s="16" t="s">
        <v>8</v>
      </c>
      <c r="J16" s="17" t="s">
        <v>26</v>
      </c>
      <c r="K16" s="31">
        <v>21241.3</v>
      </c>
      <c r="L16" s="31">
        <v>15920.9</v>
      </c>
      <c r="N16" s="31">
        <v>21240</v>
      </c>
      <c r="O16" s="113">
        <v>21870</v>
      </c>
      <c r="P16" s="154">
        <v>26000</v>
      </c>
      <c r="Q16" s="89"/>
      <c r="R16" s="176" t="s">
        <v>58</v>
      </c>
      <c r="S16" s="177"/>
      <c r="T16" s="177"/>
      <c r="U16" s="177"/>
      <c r="V16" s="177"/>
      <c r="W16" s="177"/>
      <c r="X16" s="177"/>
      <c r="Y16" s="178"/>
    </row>
    <row r="17" spans="1:22" ht="39" customHeight="1">
      <c r="A17" s="23">
        <v>4</v>
      </c>
      <c r="B17" s="86" t="s">
        <v>2</v>
      </c>
      <c r="C17" s="81" t="s">
        <v>0</v>
      </c>
      <c r="D17" s="12" t="s">
        <v>47</v>
      </c>
      <c r="E17" s="180" t="s">
        <v>4</v>
      </c>
      <c r="F17" s="181"/>
      <c r="G17" s="12" t="s">
        <v>3</v>
      </c>
      <c r="H17" s="12" t="s">
        <v>1</v>
      </c>
      <c r="I17" s="73" t="s">
        <v>2</v>
      </c>
      <c r="J17" s="69" t="s">
        <v>52</v>
      </c>
      <c r="K17" s="87"/>
      <c r="L17" s="87"/>
      <c r="M17" s="88"/>
      <c r="N17" s="87"/>
      <c r="O17" s="106"/>
      <c r="P17" s="127">
        <f>SUM(P18)</f>
        <v>6674.88457</v>
      </c>
      <c r="Q17" s="89"/>
      <c r="R17" s="1">
        <v>1414.3</v>
      </c>
      <c r="T17" s="80"/>
      <c r="V17" s="1">
        <v>1407.3</v>
      </c>
    </row>
    <row r="18" spans="1:17" ht="23.25" customHeight="1">
      <c r="A18" s="56">
        <v>5</v>
      </c>
      <c r="B18" s="21" t="s">
        <v>2</v>
      </c>
      <c r="C18" s="83" t="s">
        <v>0</v>
      </c>
      <c r="D18" s="20" t="s">
        <v>47</v>
      </c>
      <c r="E18" s="82" t="s">
        <v>10</v>
      </c>
      <c r="F18" s="83" t="s">
        <v>2</v>
      </c>
      <c r="G18" s="20" t="s">
        <v>6</v>
      </c>
      <c r="H18" s="20" t="s">
        <v>1</v>
      </c>
      <c r="I18" s="84" t="s">
        <v>8</v>
      </c>
      <c r="J18" s="85" t="s">
        <v>53</v>
      </c>
      <c r="K18" s="30"/>
      <c r="L18" s="30"/>
      <c r="N18" s="30"/>
      <c r="O18" s="126"/>
      <c r="P18" s="127">
        <v>6674.88457</v>
      </c>
      <c r="Q18" s="118"/>
    </row>
    <row r="19" spans="1:16" ht="12.75">
      <c r="A19" s="23">
        <v>6</v>
      </c>
      <c r="B19" s="63" t="s">
        <v>2</v>
      </c>
      <c r="C19" s="63" t="s">
        <v>0</v>
      </c>
      <c r="D19" s="12" t="s">
        <v>9</v>
      </c>
      <c r="E19" s="171" t="s">
        <v>4</v>
      </c>
      <c r="F19" s="172"/>
      <c r="G19" s="12" t="s">
        <v>3</v>
      </c>
      <c r="H19" s="12" t="s">
        <v>1</v>
      </c>
      <c r="I19" s="73" t="s">
        <v>2</v>
      </c>
      <c r="J19" s="69" t="s">
        <v>27</v>
      </c>
      <c r="K19" s="70">
        <f>SUM(K21:K22)</f>
        <v>762</v>
      </c>
      <c r="L19" s="70">
        <f>SUM(L21:L22)</f>
        <v>762.3</v>
      </c>
      <c r="M19" s="70">
        <f>SUM(M21:M22)</f>
        <v>0</v>
      </c>
      <c r="N19" s="70">
        <f>SUM(N21:N22)</f>
        <v>792</v>
      </c>
      <c r="O19" s="107">
        <f>SUM(O21:O22)</f>
        <v>815</v>
      </c>
      <c r="P19" s="127">
        <f>P21+P22+P20</f>
        <v>1340</v>
      </c>
    </row>
    <row r="20" spans="1:16" ht="31.5" customHeight="1">
      <c r="A20" s="23">
        <v>7</v>
      </c>
      <c r="B20" s="140" t="s">
        <v>2</v>
      </c>
      <c r="C20" s="138" t="s">
        <v>0</v>
      </c>
      <c r="D20" s="10" t="s">
        <v>9</v>
      </c>
      <c r="E20" s="173" t="s">
        <v>12</v>
      </c>
      <c r="F20" s="174" t="s">
        <v>2</v>
      </c>
      <c r="G20" s="10" t="s">
        <v>3</v>
      </c>
      <c r="H20" s="10" t="s">
        <v>1</v>
      </c>
      <c r="I20" s="16" t="s">
        <v>8</v>
      </c>
      <c r="J20" s="17" t="s">
        <v>56</v>
      </c>
      <c r="K20" s="70"/>
      <c r="L20" s="70"/>
      <c r="M20" s="139"/>
      <c r="N20" s="70"/>
      <c r="O20" s="107"/>
      <c r="P20" s="154">
        <v>590</v>
      </c>
    </row>
    <row r="21" spans="1:16" ht="12.75">
      <c r="A21" s="15">
        <v>8</v>
      </c>
      <c r="B21" s="21" t="s">
        <v>2</v>
      </c>
      <c r="C21" s="42" t="s">
        <v>0</v>
      </c>
      <c r="D21" s="10" t="s">
        <v>9</v>
      </c>
      <c r="E21" s="173" t="s">
        <v>98</v>
      </c>
      <c r="F21" s="174"/>
      <c r="G21" s="10" t="s">
        <v>10</v>
      </c>
      <c r="H21" s="10" t="s">
        <v>1</v>
      </c>
      <c r="I21" s="16" t="s">
        <v>8</v>
      </c>
      <c r="J21" s="17" t="s">
        <v>28</v>
      </c>
      <c r="K21" s="31">
        <v>750</v>
      </c>
      <c r="L21" s="31">
        <v>751</v>
      </c>
      <c r="N21" s="31">
        <v>790</v>
      </c>
      <c r="O21" s="113">
        <v>810</v>
      </c>
      <c r="P21" s="154">
        <v>700</v>
      </c>
    </row>
    <row r="22" spans="1:16" ht="12.75">
      <c r="A22" s="15">
        <v>9</v>
      </c>
      <c r="B22" s="42" t="s">
        <v>2</v>
      </c>
      <c r="C22" s="42" t="s">
        <v>0</v>
      </c>
      <c r="D22" s="10" t="s">
        <v>9</v>
      </c>
      <c r="E22" s="173" t="s">
        <v>99</v>
      </c>
      <c r="F22" s="174"/>
      <c r="G22" s="10" t="s">
        <v>6</v>
      </c>
      <c r="H22" s="10" t="s">
        <v>1</v>
      </c>
      <c r="I22" s="16" t="s">
        <v>8</v>
      </c>
      <c r="J22" s="17" t="s">
        <v>29</v>
      </c>
      <c r="K22" s="30">
        <v>12</v>
      </c>
      <c r="L22" s="30">
        <v>11.3</v>
      </c>
      <c r="N22" s="31">
        <v>2</v>
      </c>
      <c r="O22" s="113">
        <v>5</v>
      </c>
      <c r="P22" s="154">
        <v>50</v>
      </c>
    </row>
    <row r="23" spans="1:16" ht="14.25" customHeight="1">
      <c r="A23" s="23">
        <v>10</v>
      </c>
      <c r="B23" s="74" t="s">
        <v>2</v>
      </c>
      <c r="C23" s="63" t="s">
        <v>0</v>
      </c>
      <c r="D23" s="12" t="s">
        <v>11</v>
      </c>
      <c r="E23" s="171" t="s">
        <v>4</v>
      </c>
      <c r="F23" s="172"/>
      <c r="G23" s="12" t="s">
        <v>3</v>
      </c>
      <c r="H23" s="12" t="s">
        <v>1</v>
      </c>
      <c r="I23" s="73" t="s">
        <v>2</v>
      </c>
      <c r="J23" s="69" t="s">
        <v>30</v>
      </c>
      <c r="K23" s="64">
        <f>SUM(K24:K25)</f>
        <v>1050</v>
      </c>
      <c r="L23" s="64">
        <f>SUM(L24:L25)</f>
        <v>820.4</v>
      </c>
      <c r="M23" s="64">
        <f>SUM(M24:M25)</f>
        <v>0</v>
      </c>
      <c r="N23" s="64">
        <f>SUM(N24:N25)</f>
        <v>980</v>
      </c>
      <c r="O23" s="108">
        <f>SUM(O24:O25)</f>
        <v>1000</v>
      </c>
      <c r="P23" s="128">
        <f>SUM(P24+P25+P26)</f>
        <v>1760</v>
      </c>
    </row>
    <row r="24" spans="1:16" ht="30" customHeight="1">
      <c r="A24" s="15">
        <v>11</v>
      </c>
      <c r="B24" s="42" t="s">
        <v>2</v>
      </c>
      <c r="C24" s="42" t="s">
        <v>0</v>
      </c>
      <c r="D24" s="10" t="s">
        <v>11</v>
      </c>
      <c r="E24" s="173" t="s">
        <v>112</v>
      </c>
      <c r="F24" s="174"/>
      <c r="G24" s="10" t="s">
        <v>13</v>
      </c>
      <c r="H24" s="10" t="s">
        <v>1</v>
      </c>
      <c r="I24" s="16" t="s">
        <v>8</v>
      </c>
      <c r="J24" s="161" t="s">
        <v>113</v>
      </c>
      <c r="K24" s="30">
        <v>300</v>
      </c>
      <c r="L24" s="30">
        <v>182.5</v>
      </c>
      <c r="N24" s="31">
        <v>300</v>
      </c>
      <c r="O24" s="113">
        <v>300</v>
      </c>
      <c r="P24" s="154">
        <v>620</v>
      </c>
    </row>
    <row r="25" spans="1:18" s="2" customFormat="1" ht="28.5" customHeight="1">
      <c r="A25" s="15">
        <v>12</v>
      </c>
      <c r="B25" s="140" t="s">
        <v>2</v>
      </c>
      <c r="C25" s="42" t="s">
        <v>0</v>
      </c>
      <c r="D25" s="10" t="s">
        <v>11</v>
      </c>
      <c r="E25" s="173" t="s">
        <v>100</v>
      </c>
      <c r="F25" s="174"/>
      <c r="G25" s="10" t="s">
        <v>13</v>
      </c>
      <c r="H25" s="10" t="s">
        <v>1</v>
      </c>
      <c r="I25" s="16" t="s">
        <v>8</v>
      </c>
      <c r="J25" s="162" t="s">
        <v>111</v>
      </c>
      <c r="K25" s="32">
        <v>750</v>
      </c>
      <c r="L25" s="32">
        <v>637.9</v>
      </c>
      <c r="N25" s="31">
        <v>680</v>
      </c>
      <c r="O25" s="113">
        <v>700</v>
      </c>
      <c r="P25" s="154">
        <v>730</v>
      </c>
      <c r="Q25" s="1"/>
      <c r="R25" s="1"/>
    </row>
    <row r="26" spans="1:18" s="2" customFormat="1" ht="33.75" customHeight="1">
      <c r="A26" s="15">
        <v>13</v>
      </c>
      <c r="B26" s="21" t="s">
        <v>2</v>
      </c>
      <c r="C26" s="151" t="s">
        <v>0</v>
      </c>
      <c r="D26" s="10" t="s">
        <v>11</v>
      </c>
      <c r="E26" s="173" t="s">
        <v>101</v>
      </c>
      <c r="F26" s="175"/>
      <c r="G26" s="10" t="s">
        <v>13</v>
      </c>
      <c r="H26" s="10" t="s">
        <v>1</v>
      </c>
      <c r="I26" s="16" t="s">
        <v>8</v>
      </c>
      <c r="J26" s="162" t="s">
        <v>114</v>
      </c>
      <c r="K26" s="32"/>
      <c r="L26" s="32"/>
      <c r="N26" s="31"/>
      <c r="O26" s="113"/>
      <c r="P26" s="154">
        <v>410</v>
      </c>
      <c r="Q26" s="1"/>
      <c r="R26" s="1"/>
    </row>
    <row r="27" spans="1:18" s="2" customFormat="1" ht="15" customHeight="1">
      <c r="A27" s="23">
        <v>14</v>
      </c>
      <c r="B27" s="63" t="s">
        <v>2</v>
      </c>
      <c r="C27" s="63" t="s">
        <v>0</v>
      </c>
      <c r="D27" s="12" t="s">
        <v>38</v>
      </c>
      <c r="E27" s="171" t="s">
        <v>4</v>
      </c>
      <c r="F27" s="172"/>
      <c r="G27" s="12" t="s">
        <v>3</v>
      </c>
      <c r="H27" s="12" t="s">
        <v>1</v>
      </c>
      <c r="I27" s="73" t="s">
        <v>8</v>
      </c>
      <c r="J27" s="14" t="s">
        <v>39</v>
      </c>
      <c r="K27" s="64">
        <v>25</v>
      </c>
      <c r="L27" s="64">
        <v>43.2</v>
      </c>
      <c r="M27" s="68"/>
      <c r="N27" s="66">
        <v>53</v>
      </c>
      <c r="O27" s="117">
        <v>40</v>
      </c>
      <c r="P27" s="163">
        <f>SUM(P28)</f>
        <v>190</v>
      </c>
      <c r="Q27" s="1"/>
      <c r="R27" s="1"/>
    </row>
    <row r="28" spans="1:18" s="2" customFormat="1" ht="41.25" customHeight="1">
      <c r="A28" s="168">
        <v>15</v>
      </c>
      <c r="B28" s="165" t="s">
        <v>2</v>
      </c>
      <c r="C28" s="165" t="s">
        <v>0</v>
      </c>
      <c r="D28" s="12" t="s">
        <v>38</v>
      </c>
      <c r="E28" s="171" t="s">
        <v>99</v>
      </c>
      <c r="F28" s="172"/>
      <c r="G28" s="12" t="s">
        <v>6</v>
      </c>
      <c r="H28" s="12" t="s">
        <v>1</v>
      </c>
      <c r="I28" s="73" t="s">
        <v>8</v>
      </c>
      <c r="J28" s="26" t="s">
        <v>116</v>
      </c>
      <c r="K28" s="64"/>
      <c r="L28" s="64"/>
      <c r="M28" s="68"/>
      <c r="N28" s="66"/>
      <c r="O28" s="117"/>
      <c r="P28" s="154">
        <v>190</v>
      </c>
      <c r="Q28" s="1"/>
      <c r="R28" s="1"/>
    </row>
    <row r="29" spans="1:18" s="2" customFormat="1" ht="25.5">
      <c r="A29" s="23">
        <v>16</v>
      </c>
      <c r="B29" s="63" t="s">
        <v>2</v>
      </c>
      <c r="C29" s="63" t="s">
        <v>0</v>
      </c>
      <c r="D29" s="12" t="s">
        <v>14</v>
      </c>
      <c r="E29" s="171" t="s">
        <v>4</v>
      </c>
      <c r="F29" s="172"/>
      <c r="G29" s="12" t="s">
        <v>3</v>
      </c>
      <c r="H29" s="12" t="s">
        <v>1</v>
      </c>
      <c r="I29" s="73" t="s">
        <v>2</v>
      </c>
      <c r="J29" s="14" t="s">
        <v>35</v>
      </c>
      <c r="K29" s="64">
        <f>SUM(K30:K30)</f>
        <v>445</v>
      </c>
      <c r="L29" s="64">
        <f>SUM(L30:L30)</f>
        <v>343.2</v>
      </c>
      <c r="M29" s="64">
        <f>SUM(M30:M30)</f>
        <v>0</v>
      </c>
      <c r="N29" s="64">
        <f>SUM(N30:N30)</f>
        <v>350</v>
      </c>
      <c r="O29" s="108">
        <f>SUM(O30:O30)</f>
        <v>350</v>
      </c>
      <c r="P29" s="128">
        <f>SUM(P30:P32)</f>
        <v>2300</v>
      </c>
      <c r="Q29" s="1"/>
      <c r="R29" s="1"/>
    </row>
    <row r="30" spans="1:19" s="2" customFormat="1" ht="87.75" customHeight="1">
      <c r="A30" s="15">
        <v>17</v>
      </c>
      <c r="B30" s="42" t="s">
        <v>2</v>
      </c>
      <c r="C30" s="42" t="s">
        <v>0</v>
      </c>
      <c r="D30" s="10" t="s">
        <v>14</v>
      </c>
      <c r="E30" s="173" t="s">
        <v>71</v>
      </c>
      <c r="F30" s="174"/>
      <c r="G30" s="10" t="s">
        <v>13</v>
      </c>
      <c r="H30" s="10" t="s">
        <v>72</v>
      </c>
      <c r="I30" s="16" t="s">
        <v>18</v>
      </c>
      <c r="J30" s="17" t="s">
        <v>73</v>
      </c>
      <c r="K30" s="32">
        <v>445</v>
      </c>
      <c r="L30" s="32">
        <v>343.2</v>
      </c>
      <c r="M30" s="92"/>
      <c r="N30" s="31">
        <v>350</v>
      </c>
      <c r="O30" s="113">
        <v>350</v>
      </c>
      <c r="P30" s="115">
        <v>795</v>
      </c>
      <c r="Q30" s="1"/>
      <c r="R30" s="1"/>
      <c r="S30" s="148"/>
    </row>
    <row r="31" spans="1:19" s="2" customFormat="1" ht="63" customHeight="1">
      <c r="A31" s="15">
        <v>18</v>
      </c>
      <c r="B31" s="149" t="s">
        <v>2</v>
      </c>
      <c r="C31" s="149" t="s">
        <v>0</v>
      </c>
      <c r="D31" s="10" t="s">
        <v>14</v>
      </c>
      <c r="E31" s="173" t="s">
        <v>74</v>
      </c>
      <c r="F31" s="175"/>
      <c r="G31" s="10" t="s">
        <v>13</v>
      </c>
      <c r="H31" s="10" t="s">
        <v>75</v>
      </c>
      <c r="I31" s="16" t="s">
        <v>18</v>
      </c>
      <c r="J31" s="17" t="s">
        <v>76</v>
      </c>
      <c r="K31" s="32"/>
      <c r="L31" s="32"/>
      <c r="M31" s="92"/>
      <c r="N31" s="31"/>
      <c r="O31" s="113"/>
      <c r="P31" s="115">
        <v>1500</v>
      </c>
      <c r="Q31" s="1"/>
      <c r="R31" s="1"/>
      <c r="S31" s="148"/>
    </row>
    <row r="32" spans="1:19" s="2" customFormat="1" ht="51" customHeight="1">
      <c r="A32" s="15">
        <v>19</v>
      </c>
      <c r="B32" s="149" t="s">
        <v>2</v>
      </c>
      <c r="C32" s="149" t="s">
        <v>0</v>
      </c>
      <c r="D32" s="10" t="s">
        <v>14</v>
      </c>
      <c r="E32" s="173" t="s">
        <v>74</v>
      </c>
      <c r="F32" s="175"/>
      <c r="G32" s="10" t="s">
        <v>13</v>
      </c>
      <c r="H32" s="10" t="s">
        <v>77</v>
      </c>
      <c r="I32" s="16" t="s">
        <v>18</v>
      </c>
      <c r="J32" s="17" t="s">
        <v>78</v>
      </c>
      <c r="K32" s="32"/>
      <c r="L32" s="32"/>
      <c r="M32" s="92"/>
      <c r="N32" s="31"/>
      <c r="O32" s="113"/>
      <c r="P32" s="115">
        <v>5</v>
      </c>
      <c r="Q32" s="1"/>
      <c r="R32" s="1"/>
      <c r="S32" s="148"/>
    </row>
    <row r="33" spans="1:18" s="2" customFormat="1" ht="12.75">
      <c r="A33" s="23">
        <v>20</v>
      </c>
      <c r="B33" s="63" t="s">
        <v>2</v>
      </c>
      <c r="C33" s="63" t="s">
        <v>0</v>
      </c>
      <c r="D33" s="12" t="s">
        <v>15</v>
      </c>
      <c r="E33" s="171" t="s">
        <v>4</v>
      </c>
      <c r="F33" s="172"/>
      <c r="G33" s="12" t="s">
        <v>3</v>
      </c>
      <c r="H33" s="12" t="s">
        <v>1</v>
      </c>
      <c r="I33" s="73" t="s">
        <v>2</v>
      </c>
      <c r="J33" s="67" t="s">
        <v>31</v>
      </c>
      <c r="K33" s="64">
        <v>35</v>
      </c>
      <c r="L33" s="64">
        <f>L34</f>
        <v>23.3</v>
      </c>
      <c r="M33" s="64">
        <f>M34</f>
        <v>0</v>
      </c>
      <c r="N33" s="64">
        <f>N34</f>
        <v>25</v>
      </c>
      <c r="O33" s="108">
        <f>O34</f>
        <v>35</v>
      </c>
      <c r="P33" s="128">
        <v>18</v>
      </c>
      <c r="Q33" s="1"/>
      <c r="R33" s="1"/>
    </row>
    <row r="34" spans="1:18" s="2" customFormat="1" ht="12.75">
      <c r="A34" s="15">
        <v>21</v>
      </c>
      <c r="B34" s="21" t="s">
        <v>2</v>
      </c>
      <c r="C34" s="44" t="s">
        <v>0</v>
      </c>
      <c r="D34" s="10" t="s">
        <v>15</v>
      </c>
      <c r="E34" s="173" t="s">
        <v>12</v>
      </c>
      <c r="F34" s="174"/>
      <c r="G34" s="10" t="s">
        <v>6</v>
      </c>
      <c r="H34" s="10" t="s">
        <v>1</v>
      </c>
      <c r="I34" s="16" t="s">
        <v>18</v>
      </c>
      <c r="J34" s="11" t="s">
        <v>32</v>
      </c>
      <c r="K34" s="33">
        <v>35</v>
      </c>
      <c r="L34" s="33">
        <v>23.3</v>
      </c>
      <c r="M34" s="48"/>
      <c r="N34" s="31">
        <v>25</v>
      </c>
      <c r="O34" s="113">
        <v>35</v>
      </c>
      <c r="P34" s="115">
        <v>18</v>
      </c>
      <c r="Q34" s="1"/>
      <c r="R34" s="1"/>
    </row>
    <row r="35" spans="1:18" s="2" customFormat="1" ht="25.5">
      <c r="A35" s="23">
        <v>22</v>
      </c>
      <c r="B35" s="63" t="s">
        <v>2</v>
      </c>
      <c r="C35" s="63" t="s">
        <v>0</v>
      </c>
      <c r="D35" s="12" t="s">
        <v>16</v>
      </c>
      <c r="E35" s="171" t="s">
        <v>4</v>
      </c>
      <c r="F35" s="172"/>
      <c r="G35" s="12" t="s">
        <v>3</v>
      </c>
      <c r="H35" s="12" t="s">
        <v>1</v>
      </c>
      <c r="I35" s="73" t="s">
        <v>2</v>
      </c>
      <c r="J35" s="14" t="s">
        <v>60</v>
      </c>
      <c r="K35" s="64">
        <f>K36</f>
        <v>1713</v>
      </c>
      <c r="L35" s="64">
        <f>L36</f>
        <v>1344.9</v>
      </c>
      <c r="M35" s="64">
        <f>M36</f>
        <v>0</v>
      </c>
      <c r="N35" s="64">
        <f>N36</f>
        <v>2009.5</v>
      </c>
      <c r="O35" s="108">
        <f>O36</f>
        <v>3815</v>
      </c>
      <c r="P35" s="128">
        <f>SUM(P36+P37+P38)</f>
        <v>3472.3</v>
      </c>
      <c r="Q35" s="1"/>
      <c r="R35" s="1"/>
    </row>
    <row r="36" spans="1:18" s="2" customFormat="1" ht="25.5">
      <c r="A36" s="15">
        <v>23</v>
      </c>
      <c r="B36" s="140" t="s">
        <v>2</v>
      </c>
      <c r="C36" s="57" t="s">
        <v>0</v>
      </c>
      <c r="D36" s="10" t="s">
        <v>16</v>
      </c>
      <c r="E36" s="173" t="s">
        <v>94</v>
      </c>
      <c r="F36" s="174"/>
      <c r="G36" s="10" t="s">
        <v>13</v>
      </c>
      <c r="H36" s="10" t="s">
        <v>72</v>
      </c>
      <c r="I36" s="16" t="s">
        <v>19</v>
      </c>
      <c r="J36" s="18" t="s">
        <v>95</v>
      </c>
      <c r="K36" s="32">
        <v>1713</v>
      </c>
      <c r="L36" s="32">
        <v>1344.9</v>
      </c>
      <c r="M36" s="48"/>
      <c r="N36" s="31">
        <v>2009.5</v>
      </c>
      <c r="O36" s="113">
        <v>3815</v>
      </c>
      <c r="P36" s="115">
        <v>2602.3</v>
      </c>
      <c r="Q36" s="1"/>
      <c r="R36" s="1"/>
    </row>
    <row r="37" spans="1:18" s="2" customFormat="1" ht="24.75" customHeight="1">
      <c r="A37" s="15">
        <v>24</v>
      </c>
      <c r="B37" s="140" t="s">
        <v>2</v>
      </c>
      <c r="C37" s="167" t="s">
        <v>0</v>
      </c>
      <c r="D37" s="10" t="s">
        <v>16</v>
      </c>
      <c r="E37" s="173" t="s">
        <v>94</v>
      </c>
      <c r="F37" s="174"/>
      <c r="G37" s="10" t="s">
        <v>13</v>
      </c>
      <c r="H37" s="10" t="s">
        <v>75</v>
      </c>
      <c r="I37" s="16" t="s">
        <v>19</v>
      </c>
      <c r="J37" s="58" t="s">
        <v>96</v>
      </c>
      <c r="K37" s="32"/>
      <c r="L37" s="32"/>
      <c r="M37" s="48"/>
      <c r="N37" s="31"/>
      <c r="O37" s="113"/>
      <c r="P37" s="115">
        <v>852.4</v>
      </c>
      <c r="Q37" s="1"/>
      <c r="R37" s="1"/>
    </row>
    <row r="38" spans="1:18" s="2" customFormat="1" ht="25.5">
      <c r="A38" s="15">
        <v>25</v>
      </c>
      <c r="B38" s="21" t="s">
        <v>2</v>
      </c>
      <c r="C38" s="151" t="s">
        <v>0</v>
      </c>
      <c r="D38" s="10" t="s">
        <v>16</v>
      </c>
      <c r="E38" s="173" t="s">
        <v>94</v>
      </c>
      <c r="F38" s="175"/>
      <c r="G38" s="10" t="s">
        <v>13</v>
      </c>
      <c r="H38" s="10" t="s">
        <v>79</v>
      </c>
      <c r="I38" s="16" t="s">
        <v>19</v>
      </c>
      <c r="J38" s="152" t="s">
        <v>97</v>
      </c>
      <c r="K38" s="32"/>
      <c r="L38" s="32"/>
      <c r="M38" s="48"/>
      <c r="N38" s="31"/>
      <c r="O38" s="113"/>
      <c r="P38" s="115">
        <v>17.6</v>
      </c>
      <c r="Q38" s="1"/>
      <c r="R38" s="1"/>
    </row>
    <row r="39" spans="1:18" s="2" customFormat="1" ht="32.25" customHeight="1">
      <c r="A39" s="23">
        <v>26</v>
      </c>
      <c r="B39" s="63" t="s">
        <v>2</v>
      </c>
      <c r="C39" s="63" t="s">
        <v>0</v>
      </c>
      <c r="D39" s="12" t="s">
        <v>17</v>
      </c>
      <c r="E39" s="171" t="s">
        <v>4</v>
      </c>
      <c r="F39" s="172"/>
      <c r="G39" s="12" t="s">
        <v>3</v>
      </c>
      <c r="H39" s="12" t="s">
        <v>1</v>
      </c>
      <c r="I39" s="73" t="s">
        <v>2</v>
      </c>
      <c r="J39" s="14" t="s">
        <v>36</v>
      </c>
      <c r="K39" s="64">
        <f>SUM(K43:K44)</f>
        <v>10186</v>
      </c>
      <c r="L39" s="64">
        <f>SUM(L43:L44)</f>
        <v>48.2</v>
      </c>
      <c r="M39" s="64">
        <f>SUM(M43:M44)</f>
        <v>0</v>
      </c>
      <c r="N39" s="64">
        <f>SUM(N43:N44)</f>
        <v>58</v>
      </c>
      <c r="O39" s="108">
        <f>SUM(O43:O44)</f>
        <v>150</v>
      </c>
      <c r="P39" s="128">
        <f>SUM(P40+P41+P42+P43+P44)</f>
        <v>3621.33</v>
      </c>
      <c r="Q39" s="1"/>
      <c r="R39" s="1"/>
    </row>
    <row r="40" spans="1:18" s="2" customFormat="1" ht="27.75" customHeight="1">
      <c r="A40" s="15">
        <v>27</v>
      </c>
      <c r="B40" s="149" t="s">
        <v>2</v>
      </c>
      <c r="C40" s="149" t="s">
        <v>0</v>
      </c>
      <c r="D40" s="10" t="s">
        <v>17</v>
      </c>
      <c r="E40" s="173" t="s">
        <v>84</v>
      </c>
      <c r="F40" s="175"/>
      <c r="G40" s="10" t="s">
        <v>13</v>
      </c>
      <c r="H40" s="10" t="s">
        <v>1</v>
      </c>
      <c r="I40" s="49" t="s">
        <v>85</v>
      </c>
      <c r="J40" s="17" t="s">
        <v>86</v>
      </c>
      <c r="K40" s="147"/>
      <c r="L40" s="147"/>
      <c r="M40" s="48"/>
      <c r="N40" s="91"/>
      <c r="O40" s="116"/>
      <c r="P40" s="170">
        <v>509</v>
      </c>
      <c r="Q40" s="1"/>
      <c r="R40" s="1"/>
    </row>
    <row r="41" spans="1:18" s="2" customFormat="1" ht="75.75" customHeight="1">
      <c r="A41" s="15">
        <v>28</v>
      </c>
      <c r="B41" s="149" t="s">
        <v>2</v>
      </c>
      <c r="C41" s="149" t="s">
        <v>0</v>
      </c>
      <c r="D41" s="10" t="s">
        <v>17</v>
      </c>
      <c r="E41" s="173" t="s">
        <v>87</v>
      </c>
      <c r="F41" s="175"/>
      <c r="G41" s="10" t="s">
        <v>13</v>
      </c>
      <c r="H41" s="10" t="s">
        <v>72</v>
      </c>
      <c r="I41" s="49" t="s">
        <v>85</v>
      </c>
      <c r="J41" s="17" t="s">
        <v>88</v>
      </c>
      <c r="K41" s="147"/>
      <c r="L41" s="147"/>
      <c r="M41" s="48"/>
      <c r="N41" s="91"/>
      <c r="O41" s="116"/>
      <c r="P41" s="115">
        <v>2912.33</v>
      </c>
      <c r="Q41" s="1"/>
      <c r="R41" s="1"/>
    </row>
    <row r="42" spans="1:18" s="2" customFormat="1" ht="76.5" customHeight="1">
      <c r="A42" s="15">
        <v>29</v>
      </c>
      <c r="B42" s="149" t="s">
        <v>2</v>
      </c>
      <c r="C42" s="149" t="s">
        <v>0</v>
      </c>
      <c r="D42" s="10" t="s">
        <v>17</v>
      </c>
      <c r="E42" s="185" t="s">
        <v>87</v>
      </c>
      <c r="F42" s="186"/>
      <c r="G42" s="10" t="s">
        <v>13</v>
      </c>
      <c r="H42" s="10" t="s">
        <v>1</v>
      </c>
      <c r="I42" s="49" t="s">
        <v>89</v>
      </c>
      <c r="J42" s="17" t="s">
        <v>90</v>
      </c>
      <c r="K42" s="147"/>
      <c r="L42" s="147"/>
      <c r="M42" s="48"/>
      <c r="N42" s="91"/>
      <c r="O42" s="116"/>
      <c r="P42" s="115">
        <v>50</v>
      </c>
      <c r="Q42" s="1"/>
      <c r="R42" s="1"/>
    </row>
    <row r="43" spans="1:18" s="2" customFormat="1" ht="36.75" customHeight="1">
      <c r="A43" s="15">
        <v>30</v>
      </c>
      <c r="B43" s="57" t="s">
        <v>2</v>
      </c>
      <c r="C43" s="57" t="s">
        <v>0</v>
      </c>
      <c r="D43" s="10" t="s">
        <v>17</v>
      </c>
      <c r="E43" s="173" t="s">
        <v>80</v>
      </c>
      <c r="F43" s="174"/>
      <c r="G43" s="10" t="s">
        <v>13</v>
      </c>
      <c r="H43" s="10" t="s">
        <v>1</v>
      </c>
      <c r="I43" s="16" t="s">
        <v>37</v>
      </c>
      <c r="J43" s="17" t="s">
        <v>81</v>
      </c>
      <c r="K43" s="32">
        <v>10171</v>
      </c>
      <c r="L43" s="32">
        <v>0</v>
      </c>
      <c r="M43" s="48"/>
      <c r="N43" s="31">
        <v>0</v>
      </c>
      <c r="O43" s="113">
        <v>100</v>
      </c>
      <c r="P43" s="115">
        <v>100</v>
      </c>
      <c r="Q43" s="1"/>
      <c r="R43" s="1"/>
    </row>
    <row r="44" spans="1:18" s="2" customFormat="1" ht="39" customHeight="1">
      <c r="A44" s="15">
        <v>31</v>
      </c>
      <c r="B44" s="44" t="s">
        <v>2</v>
      </c>
      <c r="C44" s="44" t="s">
        <v>0</v>
      </c>
      <c r="D44" s="10" t="s">
        <v>17</v>
      </c>
      <c r="E44" s="173" t="s">
        <v>82</v>
      </c>
      <c r="F44" s="174"/>
      <c r="G44" s="10" t="s">
        <v>13</v>
      </c>
      <c r="H44" s="10" t="s">
        <v>1</v>
      </c>
      <c r="I44" s="16" t="s">
        <v>37</v>
      </c>
      <c r="J44" s="17" t="s">
        <v>83</v>
      </c>
      <c r="K44" s="32">
        <v>15</v>
      </c>
      <c r="L44" s="32">
        <v>48.2</v>
      </c>
      <c r="M44" s="48"/>
      <c r="N44" s="31">
        <v>58</v>
      </c>
      <c r="O44" s="113">
        <v>50</v>
      </c>
      <c r="P44" s="115">
        <v>50</v>
      </c>
      <c r="Q44" s="1"/>
      <c r="R44" s="1"/>
    </row>
    <row r="45" spans="1:18" s="2" customFormat="1" ht="12.75">
      <c r="A45" s="23">
        <v>32</v>
      </c>
      <c r="B45" s="45" t="s">
        <v>2</v>
      </c>
      <c r="C45" s="12" t="s">
        <v>20</v>
      </c>
      <c r="D45" s="12" t="s">
        <v>3</v>
      </c>
      <c r="E45" s="171" t="s">
        <v>4</v>
      </c>
      <c r="F45" s="172"/>
      <c r="G45" s="12" t="s">
        <v>3</v>
      </c>
      <c r="H45" s="12" t="s">
        <v>1</v>
      </c>
      <c r="I45" s="13" t="s">
        <v>2</v>
      </c>
      <c r="J45" s="14" t="s">
        <v>40</v>
      </c>
      <c r="K45" s="36" t="e">
        <f aca="true" t="shared" si="0" ref="K45:P45">SUM(K46)</f>
        <v>#REF!</v>
      </c>
      <c r="L45" s="36" t="e">
        <f t="shared" si="0"/>
        <v>#REF!</v>
      </c>
      <c r="M45" s="36" t="e">
        <f t="shared" si="0"/>
        <v>#REF!</v>
      </c>
      <c r="N45" s="36" t="e">
        <f t="shared" si="0"/>
        <v>#REF!</v>
      </c>
      <c r="O45" s="110" t="e">
        <f t="shared" si="0"/>
        <v>#REF!</v>
      </c>
      <c r="P45" s="160">
        <f t="shared" si="0"/>
        <v>238902.40000000002</v>
      </c>
      <c r="Q45" s="1"/>
      <c r="R45" s="1"/>
    </row>
    <row r="46" spans="1:18" s="2" customFormat="1" ht="25.5">
      <c r="A46" s="23">
        <v>33</v>
      </c>
      <c r="B46" s="46" t="s">
        <v>2</v>
      </c>
      <c r="C46" s="141" t="s">
        <v>20</v>
      </c>
      <c r="D46" s="141" t="s">
        <v>10</v>
      </c>
      <c r="E46" s="205" t="s">
        <v>4</v>
      </c>
      <c r="F46" s="206"/>
      <c r="G46" s="141" t="s">
        <v>3</v>
      </c>
      <c r="H46" s="141" t="s">
        <v>1</v>
      </c>
      <c r="I46" s="142" t="s">
        <v>2</v>
      </c>
      <c r="J46" s="143" t="s">
        <v>23</v>
      </c>
      <c r="K46" s="65" t="e">
        <f>K47+K48+K54+#REF!+#REF!</f>
        <v>#REF!</v>
      </c>
      <c r="L46" s="65" t="e">
        <f>L47+L48+L54+#REF!+#REF!+#REF!</f>
        <v>#REF!</v>
      </c>
      <c r="M46" s="65" t="e">
        <f>M47+M48+M54+#REF!+#REF!+#REF!</f>
        <v>#REF!</v>
      </c>
      <c r="N46" s="65" t="e">
        <f>N47+N48+N54+#REF!+#REF!</f>
        <v>#REF!</v>
      </c>
      <c r="O46" s="144" t="e">
        <f>O47+O48+O54+#REF!+#REF!</f>
        <v>#REF!</v>
      </c>
      <c r="P46" s="129">
        <f>SUM(P47+P49+P54)</f>
        <v>238902.40000000002</v>
      </c>
      <c r="Q46" s="1"/>
      <c r="R46" s="1"/>
    </row>
    <row r="47" spans="1:18" s="2" customFormat="1" ht="24.75" customHeight="1">
      <c r="A47" s="15">
        <v>34</v>
      </c>
      <c r="B47" s="47" t="s">
        <v>2</v>
      </c>
      <c r="C47" s="24" t="s">
        <v>20</v>
      </c>
      <c r="D47" s="24" t="s">
        <v>10</v>
      </c>
      <c r="E47" s="211" t="s">
        <v>61</v>
      </c>
      <c r="F47" s="212"/>
      <c r="G47" s="24" t="s">
        <v>13</v>
      </c>
      <c r="H47" s="24" t="s">
        <v>1</v>
      </c>
      <c r="I47" s="25" t="s">
        <v>21</v>
      </c>
      <c r="J47" s="26" t="s">
        <v>102</v>
      </c>
      <c r="K47" s="38">
        <f>66999+285</f>
        <v>67284</v>
      </c>
      <c r="L47" s="38">
        <v>56071</v>
      </c>
      <c r="M47" s="48"/>
      <c r="N47" s="38">
        <f>66999+285</f>
        <v>67284</v>
      </c>
      <c r="O47" s="113">
        <v>85626</v>
      </c>
      <c r="P47" s="155">
        <v>89831</v>
      </c>
      <c r="Q47" s="1"/>
      <c r="R47" s="1"/>
    </row>
    <row r="48" spans="1:18" s="2" customFormat="1" ht="25.5">
      <c r="A48" s="94">
        <v>35</v>
      </c>
      <c r="B48" s="44" t="s">
        <v>2</v>
      </c>
      <c r="C48" s="10" t="s">
        <v>20</v>
      </c>
      <c r="D48" s="10" t="s">
        <v>10</v>
      </c>
      <c r="E48" s="173" t="s">
        <v>62</v>
      </c>
      <c r="F48" s="174"/>
      <c r="G48" s="10" t="s">
        <v>3</v>
      </c>
      <c r="H48" s="10" t="s">
        <v>1</v>
      </c>
      <c r="I48" s="49" t="s">
        <v>21</v>
      </c>
      <c r="J48" s="50" t="s">
        <v>48</v>
      </c>
      <c r="K48" s="32">
        <f>SUM(K49:K49)</f>
        <v>23632</v>
      </c>
      <c r="L48" s="32">
        <v>29044.7</v>
      </c>
      <c r="M48" s="32">
        <v>29044.7</v>
      </c>
      <c r="N48" s="32">
        <f>SUM(N49:N49)</f>
        <v>23632</v>
      </c>
      <c r="O48" s="111">
        <f>O49</f>
        <v>13369</v>
      </c>
      <c r="P48" s="158">
        <f>SUM(P49)</f>
        <v>55530.7</v>
      </c>
      <c r="Q48" s="1"/>
      <c r="R48" s="1"/>
    </row>
    <row r="49" spans="1:18" s="2" customFormat="1" ht="27" customHeight="1">
      <c r="A49" s="169">
        <v>36</v>
      </c>
      <c r="B49" s="51" t="s">
        <v>2</v>
      </c>
      <c r="C49" s="52" t="s">
        <v>20</v>
      </c>
      <c r="D49" s="52" t="s">
        <v>10</v>
      </c>
      <c r="E49" s="202" t="s">
        <v>63</v>
      </c>
      <c r="F49" s="203"/>
      <c r="G49" s="52" t="s">
        <v>13</v>
      </c>
      <c r="H49" s="52" t="s">
        <v>1</v>
      </c>
      <c r="I49" s="53" t="s">
        <v>21</v>
      </c>
      <c r="J49" s="54" t="s">
        <v>50</v>
      </c>
      <c r="K49" s="34">
        <f>SUM(K51:K53)</f>
        <v>23632</v>
      </c>
      <c r="L49" s="34">
        <f>SUM(L51:L53)</f>
        <v>18480</v>
      </c>
      <c r="M49" s="34">
        <f>SUM(M51:M53)</f>
        <v>0</v>
      </c>
      <c r="N49" s="34">
        <f>SUM(N51:N53)</f>
        <v>23632</v>
      </c>
      <c r="O49" s="112">
        <f>SUM(O51:O53)</f>
        <v>13369</v>
      </c>
      <c r="P49" s="157">
        <f>SUM(P51+P52+P53)</f>
        <v>55530.7</v>
      </c>
      <c r="Q49" s="1"/>
      <c r="R49" s="1"/>
    </row>
    <row r="50" spans="1:16" ht="12.75">
      <c r="A50" s="94">
        <v>37</v>
      </c>
      <c r="B50" s="95"/>
      <c r="C50" s="96"/>
      <c r="D50" s="96"/>
      <c r="E50" s="97"/>
      <c r="F50" s="95"/>
      <c r="G50" s="96"/>
      <c r="H50" s="96"/>
      <c r="I50" s="98"/>
      <c r="J50" s="55" t="s">
        <v>22</v>
      </c>
      <c r="K50" s="31"/>
      <c r="L50" s="31"/>
      <c r="M50" s="28"/>
      <c r="N50" s="31"/>
      <c r="O50" s="113"/>
      <c r="P50" s="153"/>
    </row>
    <row r="51" spans="1:16" ht="39">
      <c r="A51" s="94">
        <v>38</v>
      </c>
      <c r="B51" s="95"/>
      <c r="C51" s="96"/>
      <c r="D51" s="96"/>
      <c r="E51" s="97"/>
      <c r="F51" s="95"/>
      <c r="G51" s="96"/>
      <c r="H51" s="96"/>
      <c r="I51" s="98"/>
      <c r="J51" s="55" t="s">
        <v>103</v>
      </c>
      <c r="K51" s="37">
        <f>17124+5095</f>
        <v>22219</v>
      </c>
      <c r="L51" s="37">
        <v>17067</v>
      </c>
      <c r="M51" s="28"/>
      <c r="N51" s="31">
        <v>22219</v>
      </c>
      <c r="O51" s="113">
        <v>11986</v>
      </c>
      <c r="P51" s="115">
        <v>50157</v>
      </c>
    </row>
    <row r="52" spans="1:16" ht="26.25">
      <c r="A52" s="94">
        <v>39</v>
      </c>
      <c r="B52" s="95"/>
      <c r="C52" s="96"/>
      <c r="D52" s="96"/>
      <c r="E52" s="97"/>
      <c r="F52" s="95"/>
      <c r="G52" s="96"/>
      <c r="H52" s="96"/>
      <c r="I52" s="98"/>
      <c r="J52" s="50" t="s">
        <v>115</v>
      </c>
      <c r="K52" s="37"/>
      <c r="L52" s="37"/>
      <c r="M52" s="28"/>
      <c r="N52" s="31"/>
      <c r="O52" s="113"/>
      <c r="P52" s="115">
        <v>3718</v>
      </c>
    </row>
    <row r="53" spans="1:16" ht="51" customHeight="1">
      <c r="A53" s="94">
        <v>40</v>
      </c>
      <c r="B53" s="95"/>
      <c r="C53" s="96"/>
      <c r="D53" s="96"/>
      <c r="E53" s="97"/>
      <c r="F53" s="95"/>
      <c r="G53" s="96"/>
      <c r="H53" s="96"/>
      <c r="I53" s="98"/>
      <c r="J53" s="156" t="s">
        <v>104</v>
      </c>
      <c r="K53" s="31">
        <v>1413</v>
      </c>
      <c r="L53" s="31">
        <v>1413</v>
      </c>
      <c r="M53" s="28"/>
      <c r="N53" s="31">
        <v>1413</v>
      </c>
      <c r="O53" s="113">
        <v>1383</v>
      </c>
      <c r="P53" s="115">
        <v>1655.7</v>
      </c>
    </row>
    <row r="54" spans="1:16" ht="12.75">
      <c r="A54" s="169">
        <v>41</v>
      </c>
      <c r="B54" s="99" t="s">
        <v>2</v>
      </c>
      <c r="C54" s="100" t="s">
        <v>20</v>
      </c>
      <c r="D54" s="100" t="s">
        <v>10</v>
      </c>
      <c r="E54" s="200" t="s">
        <v>64</v>
      </c>
      <c r="F54" s="201"/>
      <c r="G54" s="100" t="s">
        <v>3</v>
      </c>
      <c r="H54" s="100" t="s">
        <v>1</v>
      </c>
      <c r="I54" s="101" t="s">
        <v>21</v>
      </c>
      <c r="J54" s="8" t="s">
        <v>65</v>
      </c>
      <c r="K54" s="35">
        <f>SUM(K55:K57,K59,K66)</f>
        <v>61217</v>
      </c>
      <c r="L54" s="35">
        <f>SUM(L55:L57,L59,L66)</f>
        <v>51844</v>
      </c>
      <c r="M54" s="35">
        <f>SUM(M55:M57,M59,M66)</f>
        <v>0</v>
      </c>
      <c r="N54" s="35">
        <f>SUM(N55:N57,N59,N66)</f>
        <v>61196</v>
      </c>
      <c r="O54" s="114">
        <f>SUM(O55:O57,O59,O66)</f>
        <v>64403.8</v>
      </c>
      <c r="P54" s="129">
        <f>SUM(P55+P56+P57+P58+P59+P66)</f>
        <v>93540.7</v>
      </c>
    </row>
    <row r="55" spans="1:16" ht="26.25" customHeight="1" thickBot="1">
      <c r="A55" s="94">
        <v>42</v>
      </c>
      <c r="B55" s="95" t="s">
        <v>2</v>
      </c>
      <c r="C55" s="96" t="s">
        <v>20</v>
      </c>
      <c r="D55" s="96" t="s">
        <v>10</v>
      </c>
      <c r="E55" s="204" t="s">
        <v>66</v>
      </c>
      <c r="F55" s="213"/>
      <c r="G55" s="96" t="s">
        <v>13</v>
      </c>
      <c r="H55" s="96" t="s">
        <v>1</v>
      </c>
      <c r="I55" s="98" t="s">
        <v>21</v>
      </c>
      <c r="J55" s="145" t="s">
        <v>117</v>
      </c>
      <c r="K55" s="30">
        <v>5814</v>
      </c>
      <c r="L55" s="30">
        <v>4700</v>
      </c>
      <c r="N55" s="31">
        <v>5814</v>
      </c>
      <c r="O55" s="113">
        <v>6881.9</v>
      </c>
      <c r="P55" s="115">
        <v>3869</v>
      </c>
    </row>
    <row r="56" spans="1:16" ht="37.5" customHeight="1">
      <c r="A56" s="94">
        <v>43</v>
      </c>
      <c r="B56" s="95" t="s">
        <v>2</v>
      </c>
      <c r="C56" s="96" t="s">
        <v>20</v>
      </c>
      <c r="D56" s="96" t="s">
        <v>10</v>
      </c>
      <c r="E56" s="204" t="s">
        <v>67</v>
      </c>
      <c r="F56" s="213"/>
      <c r="G56" s="96" t="s">
        <v>13</v>
      </c>
      <c r="H56" s="96" t="s">
        <v>1</v>
      </c>
      <c r="I56" s="98" t="s">
        <v>21</v>
      </c>
      <c r="J56" s="156" t="s">
        <v>118</v>
      </c>
      <c r="K56" s="31">
        <v>433.9</v>
      </c>
      <c r="L56" s="31">
        <v>433.9</v>
      </c>
      <c r="N56" s="31">
        <v>433.9</v>
      </c>
      <c r="O56" s="113">
        <v>286.4</v>
      </c>
      <c r="P56" s="115">
        <v>224.4</v>
      </c>
    </row>
    <row r="57" spans="1:16" ht="25.5" customHeight="1">
      <c r="A57" s="94">
        <v>44</v>
      </c>
      <c r="B57" s="95" t="s">
        <v>2</v>
      </c>
      <c r="C57" s="96" t="s">
        <v>20</v>
      </c>
      <c r="D57" s="96" t="s">
        <v>10</v>
      </c>
      <c r="E57" s="204" t="s">
        <v>68</v>
      </c>
      <c r="F57" s="213"/>
      <c r="G57" s="96" t="s">
        <v>13</v>
      </c>
      <c r="H57" s="96" t="s">
        <v>1</v>
      </c>
      <c r="I57" s="98" t="s">
        <v>21</v>
      </c>
      <c r="J57" s="156" t="s">
        <v>119</v>
      </c>
      <c r="K57" s="31">
        <v>6565</v>
      </c>
      <c r="L57" s="31">
        <v>5152</v>
      </c>
      <c r="N57" s="31">
        <v>6565</v>
      </c>
      <c r="O57" s="113">
        <v>7234</v>
      </c>
      <c r="P57" s="115">
        <v>6648</v>
      </c>
    </row>
    <row r="58" spans="1:16" ht="38.25">
      <c r="A58" s="94">
        <v>45</v>
      </c>
      <c r="B58" s="95" t="s">
        <v>2</v>
      </c>
      <c r="C58" s="96" t="s">
        <v>20</v>
      </c>
      <c r="D58" s="96" t="s">
        <v>10</v>
      </c>
      <c r="E58" s="204" t="s">
        <v>105</v>
      </c>
      <c r="F58" s="175"/>
      <c r="G58" s="96" t="s">
        <v>13</v>
      </c>
      <c r="H58" s="96" t="s">
        <v>1</v>
      </c>
      <c r="I58" s="98" t="s">
        <v>21</v>
      </c>
      <c r="J58" s="156" t="s">
        <v>120</v>
      </c>
      <c r="K58" s="150"/>
      <c r="L58" s="150"/>
      <c r="N58" s="150"/>
      <c r="O58" s="135"/>
      <c r="P58" s="115">
        <v>12.8</v>
      </c>
    </row>
    <row r="59" spans="1:16" ht="24.75" customHeight="1">
      <c r="A59" s="169">
        <v>46</v>
      </c>
      <c r="B59" s="99" t="s">
        <v>2</v>
      </c>
      <c r="C59" s="100" t="s">
        <v>20</v>
      </c>
      <c r="D59" s="100" t="s">
        <v>10</v>
      </c>
      <c r="E59" s="200" t="s">
        <v>69</v>
      </c>
      <c r="F59" s="201"/>
      <c r="G59" s="100" t="s">
        <v>13</v>
      </c>
      <c r="H59" s="100" t="s">
        <v>1</v>
      </c>
      <c r="I59" s="101" t="s">
        <v>21</v>
      </c>
      <c r="J59" s="146" t="s">
        <v>42</v>
      </c>
      <c r="K59" s="123">
        <f>SUM(K61:K64)</f>
        <v>100.1</v>
      </c>
      <c r="L59" s="123">
        <f>SUM(L61:L64)</f>
        <v>79.1</v>
      </c>
      <c r="M59" s="123">
        <f>SUM(M61:M64)</f>
        <v>0</v>
      </c>
      <c r="N59" s="123">
        <f>SUM(N61:N64)</f>
        <v>79.1</v>
      </c>
      <c r="O59" s="121">
        <f>SUM(O61:O64)</f>
        <v>83.5</v>
      </c>
      <c r="P59" s="157">
        <f>SUM(P61+P62+P63+P64+P65)</f>
        <v>22491.5</v>
      </c>
    </row>
    <row r="60" spans="1:16" ht="12.75">
      <c r="A60" s="94">
        <v>47</v>
      </c>
      <c r="B60" s="103"/>
      <c r="C60" s="104"/>
      <c r="D60" s="104"/>
      <c r="E60" s="105"/>
      <c r="F60" s="103"/>
      <c r="G60" s="104"/>
      <c r="H60" s="104"/>
      <c r="I60" s="122"/>
      <c r="J60" s="124" t="s">
        <v>22</v>
      </c>
      <c r="K60" s="31"/>
      <c r="L60" s="31"/>
      <c r="M60" s="125"/>
      <c r="N60" s="31"/>
      <c r="O60" s="113"/>
      <c r="P60" s="153"/>
    </row>
    <row r="61" spans="1:16" ht="63.75" customHeight="1">
      <c r="A61" s="94">
        <v>48</v>
      </c>
      <c r="B61" s="95"/>
      <c r="C61" s="96"/>
      <c r="D61" s="96"/>
      <c r="E61" s="97"/>
      <c r="F61" s="95"/>
      <c r="G61" s="96"/>
      <c r="H61" s="96"/>
      <c r="I61" s="98"/>
      <c r="J61" s="58" t="s">
        <v>106</v>
      </c>
      <c r="K61" s="31">
        <v>21</v>
      </c>
      <c r="L61" s="31"/>
      <c r="N61" s="31"/>
      <c r="O61" s="113"/>
      <c r="P61" s="115">
        <v>21</v>
      </c>
    </row>
    <row r="62" spans="1:16" ht="53.25" customHeight="1">
      <c r="A62" s="94">
        <v>49</v>
      </c>
      <c r="B62" s="95"/>
      <c r="C62" s="96"/>
      <c r="D62" s="96"/>
      <c r="E62" s="97"/>
      <c r="F62" s="95"/>
      <c r="G62" s="96"/>
      <c r="H62" s="96"/>
      <c r="I62" s="98"/>
      <c r="J62" s="58" t="s">
        <v>91</v>
      </c>
      <c r="K62" s="31"/>
      <c r="L62" s="31"/>
      <c r="N62" s="31"/>
      <c r="O62" s="113"/>
      <c r="P62" s="115">
        <v>22225</v>
      </c>
    </row>
    <row r="63" spans="1:16" ht="51">
      <c r="A63" s="94">
        <v>50</v>
      </c>
      <c r="B63" s="95"/>
      <c r="C63" s="96"/>
      <c r="D63" s="96"/>
      <c r="E63" s="97"/>
      <c r="F63" s="95"/>
      <c r="G63" s="96"/>
      <c r="H63" s="96"/>
      <c r="I63" s="98"/>
      <c r="J63" s="6" t="s">
        <v>107</v>
      </c>
      <c r="K63" s="31">
        <v>0.1</v>
      </c>
      <c r="L63" s="31">
        <v>0.1</v>
      </c>
      <c r="N63" s="31">
        <v>0.1</v>
      </c>
      <c r="O63" s="113">
        <v>0.1</v>
      </c>
      <c r="P63" s="115">
        <v>0.1</v>
      </c>
    </row>
    <row r="64" spans="1:16" ht="27.75" customHeight="1">
      <c r="A64" s="94">
        <v>51</v>
      </c>
      <c r="B64" s="95"/>
      <c r="C64" s="96"/>
      <c r="D64" s="96"/>
      <c r="E64" s="97"/>
      <c r="F64" s="95"/>
      <c r="G64" s="96"/>
      <c r="H64" s="96"/>
      <c r="I64" s="98"/>
      <c r="J64" s="102" t="s">
        <v>108</v>
      </c>
      <c r="K64" s="30">
        <v>79</v>
      </c>
      <c r="L64" s="30">
        <v>79</v>
      </c>
      <c r="N64" s="30">
        <v>79</v>
      </c>
      <c r="O64" s="113">
        <v>83.4</v>
      </c>
      <c r="P64" s="115">
        <v>106.4</v>
      </c>
    </row>
    <row r="65" spans="1:16" ht="38.25">
      <c r="A65" s="94">
        <v>52</v>
      </c>
      <c r="B65" s="95"/>
      <c r="C65" s="96"/>
      <c r="D65" s="96"/>
      <c r="E65" s="97"/>
      <c r="F65" s="95"/>
      <c r="G65" s="96"/>
      <c r="H65" s="96"/>
      <c r="I65" s="98"/>
      <c r="J65" s="102" t="s">
        <v>54</v>
      </c>
      <c r="K65" s="30"/>
      <c r="L65" s="30"/>
      <c r="N65" s="30"/>
      <c r="O65" s="113"/>
      <c r="P65" s="115">
        <v>139</v>
      </c>
    </row>
    <row r="66" spans="1:16" ht="15" customHeight="1">
      <c r="A66" s="169">
        <v>53</v>
      </c>
      <c r="B66" s="99" t="s">
        <v>2</v>
      </c>
      <c r="C66" s="100" t="s">
        <v>20</v>
      </c>
      <c r="D66" s="100" t="s">
        <v>10</v>
      </c>
      <c r="E66" s="200" t="s">
        <v>70</v>
      </c>
      <c r="F66" s="201"/>
      <c r="G66" s="100" t="s">
        <v>13</v>
      </c>
      <c r="H66" s="100" t="s">
        <v>1</v>
      </c>
      <c r="I66" s="101" t="s">
        <v>21</v>
      </c>
      <c r="J66" s="9" t="s">
        <v>49</v>
      </c>
      <c r="K66" s="35">
        <f>SUM(K69:K69)</f>
        <v>48304</v>
      </c>
      <c r="L66" s="35">
        <f>SUM(L69:L69)</f>
        <v>41479</v>
      </c>
      <c r="M66" s="35">
        <f>SUM(M69:M69)</f>
        <v>0</v>
      </c>
      <c r="N66" s="35">
        <f>SUM(N69:N69)</f>
        <v>48304</v>
      </c>
      <c r="O66" s="114">
        <f>SUM(O69:O69)</f>
        <v>49918</v>
      </c>
      <c r="P66" s="129">
        <f>SUM(P68:P69)</f>
        <v>60295</v>
      </c>
    </row>
    <row r="67" spans="1:16" ht="11.25" customHeight="1">
      <c r="A67" s="94">
        <v>54</v>
      </c>
      <c r="B67" s="95"/>
      <c r="C67" s="96"/>
      <c r="D67" s="96"/>
      <c r="E67" s="97"/>
      <c r="F67" s="95"/>
      <c r="G67" s="96"/>
      <c r="H67" s="96"/>
      <c r="I67" s="98"/>
      <c r="J67" s="6" t="s">
        <v>22</v>
      </c>
      <c r="K67" s="30"/>
      <c r="L67" s="30"/>
      <c r="N67" s="31"/>
      <c r="O67" s="113"/>
      <c r="P67" s="153"/>
    </row>
    <row r="68" spans="1:16" ht="38.25">
      <c r="A68" s="15">
        <v>55</v>
      </c>
      <c r="B68" s="95"/>
      <c r="C68" s="96"/>
      <c r="D68" s="96"/>
      <c r="E68" s="97"/>
      <c r="F68" s="95"/>
      <c r="G68" s="96"/>
      <c r="H68" s="96"/>
      <c r="I68" s="98"/>
      <c r="J68" s="59" t="s">
        <v>51</v>
      </c>
      <c r="K68" s="30"/>
      <c r="L68" s="30"/>
      <c r="N68" s="31"/>
      <c r="O68" s="113"/>
      <c r="P68" s="115">
        <v>17447</v>
      </c>
    </row>
    <row r="69" spans="1:16" ht="90" customHeight="1">
      <c r="A69" s="15">
        <v>56</v>
      </c>
      <c r="B69" s="95"/>
      <c r="C69" s="130"/>
      <c r="D69" s="130"/>
      <c r="E69" s="131"/>
      <c r="F69" s="132"/>
      <c r="G69" s="130"/>
      <c r="H69" s="130"/>
      <c r="I69" s="133"/>
      <c r="J69" s="156" t="s">
        <v>109</v>
      </c>
      <c r="K69" s="134">
        <f>47602+351+351</f>
        <v>48304</v>
      </c>
      <c r="L69" s="134">
        <v>41479</v>
      </c>
      <c r="M69" s="28"/>
      <c r="N69" s="134">
        <f>47602+351+351</f>
        <v>48304</v>
      </c>
      <c r="O69" s="135">
        <v>49918</v>
      </c>
      <c r="P69" s="159">
        <v>42848</v>
      </c>
    </row>
    <row r="70" spans="1:16" ht="13.5" thickBot="1">
      <c r="A70" s="23">
        <v>57</v>
      </c>
      <c r="B70" s="93"/>
      <c r="C70" s="119"/>
      <c r="D70" s="119"/>
      <c r="E70" s="214"/>
      <c r="F70" s="214"/>
      <c r="G70" s="119"/>
      <c r="H70" s="119"/>
      <c r="I70" s="119"/>
      <c r="J70" s="136" t="s">
        <v>41</v>
      </c>
      <c r="K70" s="129" t="e">
        <f>SUM(K14,K45)</f>
        <v>#REF!</v>
      </c>
      <c r="L70" s="129" t="e">
        <f>SUM(L14,L45)-9.126-6078.162</f>
        <v>#REF!</v>
      </c>
      <c r="M70" s="129" t="e">
        <f>SUM(M14,M45)-6078.16-9.126</f>
        <v>#REF!</v>
      </c>
      <c r="N70" s="129" t="e">
        <f>SUM(N14,N45)</f>
        <v>#REF!</v>
      </c>
      <c r="O70" s="129" t="e">
        <f>SUM(O14,O45)</f>
        <v>#REF!</v>
      </c>
      <c r="P70" s="166">
        <f>SUM(P14+P45)</f>
        <v>284278.91457</v>
      </c>
    </row>
    <row r="71" ht="11.25" customHeight="1">
      <c r="A71" s="207"/>
    </row>
    <row r="72" ht="11.25" customHeight="1">
      <c r="A72" s="208"/>
    </row>
    <row r="73" spans="1:16" ht="11.25" customHeight="1">
      <c r="A73" s="208"/>
      <c r="B73" s="209" t="s">
        <v>110</v>
      </c>
      <c r="C73" s="210"/>
      <c r="D73" s="210"/>
      <c r="E73" s="210"/>
      <c r="F73" s="210"/>
      <c r="G73" s="210"/>
      <c r="H73" s="210"/>
      <c r="I73" s="210"/>
      <c r="J73" s="210"/>
      <c r="K73" s="210"/>
      <c r="L73" s="210"/>
      <c r="M73" s="210"/>
      <c r="N73" s="210"/>
      <c r="O73" s="210"/>
      <c r="P73" s="210"/>
    </row>
    <row r="74" spans="1:16" ht="11.25" customHeight="1">
      <c r="A74" s="208"/>
      <c r="B74" s="210"/>
      <c r="C74" s="210"/>
      <c r="D74" s="210"/>
      <c r="E74" s="210"/>
      <c r="F74" s="210"/>
      <c r="G74" s="210"/>
      <c r="H74" s="210"/>
      <c r="I74" s="210"/>
      <c r="J74" s="210"/>
      <c r="K74" s="210"/>
      <c r="L74" s="210"/>
      <c r="M74" s="210"/>
      <c r="N74" s="210"/>
      <c r="O74" s="210"/>
      <c r="P74" s="210"/>
    </row>
    <row r="75" ht="11.25" customHeight="1">
      <c r="A75" s="208"/>
    </row>
    <row r="76" ht="11.25" customHeight="1">
      <c r="A76" s="208"/>
    </row>
    <row r="77" ht="11.25" customHeight="1">
      <c r="A77" s="208"/>
    </row>
    <row r="78" ht="11.25" customHeight="1">
      <c r="A78" s="208"/>
    </row>
  </sheetData>
  <sheetProtection/>
  <mergeCells count="57">
    <mergeCell ref="A71:A78"/>
    <mergeCell ref="B73:P74"/>
    <mergeCell ref="E54:F54"/>
    <mergeCell ref="E47:F47"/>
    <mergeCell ref="E55:F55"/>
    <mergeCell ref="E43:F43"/>
    <mergeCell ref="E44:F44"/>
    <mergeCell ref="E70:F70"/>
    <mergeCell ref="E56:F56"/>
    <mergeCell ref="E57:F57"/>
    <mergeCell ref="E48:F48"/>
    <mergeCell ref="E36:F36"/>
    <mergeCell ref="E59:F59"/>
    <mergeCell ref="E66:F66"/>
    <mergeCell ref="E49:F49"/>
    <mergeCell ref="E40:F40"/>
    <mergeCell ref="E41:F41"/>
    <mergeCell ref="E39:F39"/>
    <mergeCell ref="E58:F58"/>
    <mergeCell ref="E46:F46"/>
    <mergeCell ref="J1:P1"/>
    <mergeCell ref="J2:P2"/>
    <mergeCell ref="J3:P3"/>
    <mergeCell ref="J4:P4"/>
    <mergeCell ref="E23:F23"/>
    <mergeCell ref="E24:F24"/>
    <mergeCell ref="J5:P5"/>
    <mergeCell ref="A7:Z8"/>
    <mergeCell ref="J6:P6"/>
    <mergeCell ref="E21:F21"/>
    <mergeCell ref="B12:I12"/>
    <mergeCell ref="E45:F45"/>
    <mergeCell ref="E42:F42"/>
    <mergeCell ref="B13:I13"/>
    <mergeCell ref="E14:F14"/>
    <mergeCell ref="E20:F20"/>
    <mergeCell ref="E33:F33"/>
    <mergeCell ref="E15:F15"/>
    <mergeCell ref="E16:F16"/>
    <mergeCell ref="E28:F28"/>
    <mergeCell ref="R14:X14"/>
    <mergeCell ref="R16:Y16"/>
    <mergeCell ref="R15:T15"/>
    <mergeCell ref="E32:F32"/>
    <mergeCell ref="E35:F35"/>
    <mergeCell ref="E17:F17"/>
    <mergeCell ref="E27:F27"/>
    <mergeCell ref="E29:F29"/>
    <mergeCell ref="E30:F30"/>
    <mergeCell ref="E31:F31"/>
    <mergeCell ref="E19:F19"/>
    <mergeCell ref="E37:F37"/>
    <mergeCell ref="E38:F38"/>
    <mergeCell ref="E26:F26"/>
    <mergeCell ref="E34:F34"/>
    <mergeCell ref="E22:F22"/>
    <mergeCell ref="E25:F25"/>
  </mergeCells>
  <printOptions/>
  <pageMargins left="1.1811023622047245" right="0.1968503937007874" top="0.1968503937007874" bottom="0.1968503937007874" header="0.31496062992125984" footer="0.31496062992125984"/>
  <pageSetup fitToHeight="5" horizontalDpi="600" verticalDpi="600" orientation="portrait" paperSize="9" scale="72" r:id="rId1"/>
  <rowBreaks count="1" manualBreakCount="1">
    <brk id="44" max="15" man="1"/>
  </rowBreaks>
  <colBreaks count="1" manualBreakCount="1">
    <brk id="16" max="6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AnnaAlek</dc:creator>
  <cp:keywords/>
  <dc:description/>
  <cp:lastModifiedBy>жданова</cp:lastModifiedBy>
  <cp:lastPrinted>2017-12-03T12:04:24Z</cp:lastPrinted>
  <dcterms:created xsi:type="dcterms:W3CDTF">2004-11-29T04:51:36Z</dcterms:created>
  <dcterms:modified xsi:type="dcterms:W3CDTF">2017-12-28T04:07:05Z</dcterms:modified>
  <cp:category/>
  <cp:version/>
  <cp:contentType/>
  <cp:contentStatus/>
</cp:coreProperties>
</file>