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АВГУСТ ПРОКУРАТУРА\"/>
    </mc:Choice>
  </mc:AlternateContent>
  <bookViews>
    <workbookView xWindow="0" yWindow="0" windowWidth="14205" windowHeight="9045"/>
  </bookViews>
  <sheets>
    <sheet name="Прил.4" sheetId="7" r:id="rId1"/>
  </sheets>
  <definedNames>
    <definedName name="_xlnm._FilterDatabase" localSheetId="0" hidden="1">Прил.4!$A$7:$L$94</definedName>
    <definedName name="_xlnm.Print_Area" localSheetId="0">Прил.4!$A$1:$L$98</definedName>
  </definedNames>
  <calcPr calcId="162913" refMode="R1C1"/>
</workbook>
</file>

<file path=xl/calcChain.xml><?xml version="1.0" encoding="utf-8"?>
<calcChain xmlns="http://schemas.openxmlformats.org/spreadsheetml/2006/main">
  <c r="K89" i="7" l="1"/>
  <c r="J89" i="7"/>
  <c r="L91" i="7"/>
  <c r="L84" i="7"/>
  <c r="K84" i="7"/>
  <c r="J84" i="7"/>
  <c r="L86" i="7"/>
  <c r="L80" i="7"/>
  <c r="K79" i="7"/>
  <c r="I79" i="7"/>
  <c r="J79" i="7"/>
  <c r="L79" i="7" s="1"/>
  <c r="K75" i="7"/>
  <c r="L77" i="7"/>
  <c r="K72" i="7" l="1"/>
  <c r="L74" i="7"/>
  <c r="L73" i="7"/>
  <c r="J72" i="7"/>
  <c r="L59" i="7"/>
  <c r="K47" i="7"/>
  <c r="J47" i="7"/>
  <c r="L58" i="7"/>
  <c r="L46" i="7"/>
  <c r="K35" i="7" l="1"/>
  <c r="J35" i="7"/>
  <c r="I35" i="7"/>
  <c r="L33" i="7"/>
  <c r="J27" i="7"/>
  <c r="I27" i="7"/>
  <c r="J24" i="7"/>
  <c r="I24" i="7"/>
  <c r="K21" i="7"/>
  <c r="J21" i="7"/>
  <c r="I21" i="7"/>
  <c r="L8" i="7"/>
  <c r="L14" i="7"/>
  <c r="L89" i="7" l="1"/>
  <c r="L76" i="7"/>
  <c r="L72" i="7"/>
  <c r="L71" i="7"/>
  <c r="L65" i="7"/>
  <c r="L64" i="7"/>
  <c r="L63" i="7"/>
  <c r="L62" i="7"/>
  <c r="L60" i="7"/>
  <c r="L57" i="7"/>
  <c r="L54" i="7"/>
  <c r="L52" i="7"/>
  <c r="L50" i="7"/>
  <c r="L48" i="7"/>
  <c r="L42" i="7"/>
  <c r="I41" i="7"/>
  <c r="I40" i="7"/>
  <c r="I32" i="7"/>
  <c r="I20" i="7"/>
  <c r="L17" i="7"/>
  <c r="L15" i="7"/>
  <c r="L13" i="7"/>
  <c r="L12" i="7"/>
  <c r="L11" i="7"/>
  <c r="K67" i="7" l="1"/>
  <c r="K61" i="7"/>
  <c r="K39" i="7"/>
  <c r="K30" i="7"/>
  <c r="K18" i="7"/>
  <c r="K9" i="7"/>
  <c r="L92" i="7"/>
  <c r="J75" i="7"/>
  <c r="J67" i="7"/>
  <c r="J66" i="7"/>
  <c r="L66" i="7" s="1"/>
  <c r="J61" i="7"/>
  <c r="L51" i="7"/>
  <c r="L49" i="7"/>
  <c r="J41" i="7"/>
  <c r="L41" i="7" s="1"/>
  <c r="J40" i="7"/>
  <c r="J32" i="7"/>
  <c r="L32" i="7" s="1"/>
  <c r="J31" i="7"/>
  <c r="L31" i="7" s="1"/>
  <c r="L20" i="7"/>
  <c r="J18" i="7"/>
  <c r="L16" i="7"/>
  <c r="I75" i="7"/>
  <c r="I67" i="7"/>
  <c r="I66" i="7"/>
  <c r="I61" i="7"/>
  <c r="I51" i="7"/>
  <c r="I49" i="7"/>
  <c r="I47" i="7" s="1"/>
  <c r="I39" i="7"/>
  <c r="I31" i="7"/>
  <c r="I30" i="7" s="1"/>
  <c r="I18" i="7"/>
  <c r="I9" i="7"/>
  <c r="J39" i="7" l="1"/>
  <c r="L40" i="7"/>
  <c r="J9" i="7"/>
  <c r="L9" i="7" s="1"/>
  <c r="L10" i="7"/>
  <c r="J30" i="7"/>
  <c r="L47" i="7"/>
  <c r="L30" i="7"/>
  <c r="L18" i="7"/>
  <c r="L39" i="7"/>
  <c r="L61" i="7"/>
  <c r="L75" i="7"/>
  <c r="K94" i="7"/>
  <c r="I94" i="7"/>
  <c r="J94" i="7" l="1"/>
  <c r="L94" i="7" s="1"/>
  <c r="L67" i="7"/>
</calcChain>
</file>

<file path=xl/sharedStrings.xml><?xml version="1.0" encoding="utf-8"?>
<sst xmlns="http://schemas.openxmlformats.org/spreadsheetml/2006/main" count="139" uniqueCount="110">
  <si>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</si>
  <si>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</si>
  <si>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</si>
  <si>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</si>
  <si>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</si>
  <si>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</si>
  <si>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</si>
  <si>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</si>
  <si>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</si>
  <si>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</si>
  <si>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</si>
  <si>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</si>
  <si>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</si>
  <si>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</si>
  <si>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</si>
  <si>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</si>
  <si>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</si>
  <si>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</si>
  <si>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</si>
  <si>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</si>
  <si>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</si>
  <si>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</si>
  <si>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</si>
  <si>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</si>
  <si>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</si>
  <si>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 xml:space="preserve">  муниципального образования 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</si>
  <si>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</si>
  <si>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</si>
  <si>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</si>
  <si>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</si>
  <si>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</si>
  <si>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</si>
  <si>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</si>
  <si>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</si>
  <si>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</si>
  <si>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</si>
  <si>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</si>
  <si>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</si>
  <si>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</si>
  <si>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</si>
  <si>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</si>
  <si>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</si>
  <si>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</si>
  <si>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</si>
  <si>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</si>
  <si>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</si>
  <si>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</si>
  <si>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</si>
  <si>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</si>
  <si>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</si>
  <si>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</si>
  <si>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</si>
  <si>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</si>
  <si>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</si>
  <si>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</si>
  <si>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</si>
  <si>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</si>
  <si>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</si>
  <si>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</si>
  <si>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</si>
  <si>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</si>
  <si>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</si>
  <si>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</si>
  <si>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</si>
  <si>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</si>
  <si>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</si>
  <si>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</si>
  <si>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</si>
  <si>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</si>
  <si>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</si>
  <si>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</si>
  <si>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</si>
  <si>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</si>
  <si>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</si>
  <si>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</si>
  <si>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</si>
  <si>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</si>
  <si>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</si>
  <si>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</si>
  <si>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</si>
  <si>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</si>
  <si>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</si>
  <si>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</si>
  <si>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</si>
  <si>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</si>
  <si>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</si>
  <si>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</si>
  <si>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</si>
  <si>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</si>
  <si>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</si>
  <si>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</si>
  <si>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</si>
  <si>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% исполнения к году </t>
  </si>
  <si>
    <t>Приложение №  4</t>
  </si>
  <si>
    <t>Сумма средств, предусмотринная на 2020 год  решением Думы о бюджете, в тыс. руб.</t>
  </si>
  <si>
    <t>Утвержденные бюджетные назначения с учетом уточнения на 2020 год, тыс. руб.</t>
  </si>
  <si>
    <t>к Постановлению Администрации  Махнёвского</t>
  </si>
  <si>
    <t xml:space="preserve">  от 10.08..2020 № 508                              </t>
  </si>
  <si>
    <t>Информация о распределении бюджетных ассигнований на реализацию муниципальных программ  Махнёвского муниципального образования за I полугодие  2020 года</t>
  </si>
  <si>
    <t>Исполнено за  I полугодие 2020 года</t>
  </si>
  <si>
    <t>16000S0000</t>
  </si>
  <si>
    <t>26000S0000</t>
  </si>
  <si>
    <t>29000L0000</t>
  </si>
  <si>
    <t>2200020000</t>
  </si>
  <si>
    <t>2300020000</t>
  </si>
  <si>
    <t>1100020000</t>
  </si>
  <si>
    <t>0300020000</t>
  </si>
  <si>
    <t>2700020000</t>
  </si>
  <si>
    <t>2900020000</t>
  </si>
  <si>
    <t>3200020000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</si>
</sst>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#,##0.0"/>
    <numFmt numFmtId="166" formatCode="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A82" zoomScaleNormal="100" zoomScaleSheetLayoutView="100" workbookViewId="0">
      <selection activeCell="B49" sqref="B49"/>
    </sheetView>
  </sheetViews>
  <sheetFormatPr defaultRowHeight="12.75" x14ac:dyDescent="0.2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3" customWidth="1"/>
    <col min="10" max="10" width="13.28515625" customWidth="1"/>
    <col min="11" max="11" width="13.140625" customWidth="1"/>
    <col min="12" max="12" width="11.85546875" style="1" customWidth="1"/>
    <col min="13" max="13" width="8.28515625" customWidth="1"/>
    <col min="14" max="15" width="10.28515625" customWidth="1"/>
  </cols>
  <sheetData>
    <row r="1" spans="1:12" ht="12.75" customHeight="1" x14ac:dyDescent="0.2">
      <c r="A1" s="10"/>
      <c r="B1" s="10"/>
      <c r="C1" s="96" t="s">
        <v>93</v>
      </c>
      <c r="D1" s="96"/>
      <c r="E1" s="96"/>
      <c r="F1" s="96"/>
      <c r="G1" s="96"/>
      <c r="H1" s="96"/>
      <c r="I1" s="96"/>
      <c r="J1" s="96"/>
      <c r="K1" s="96"/>
      <c r="L1" s="97"/>
    </row>
    <row r="2" spans="1:12" ht="12.75" customHeight="1" x14ac:dyDescent="0.2">
      <c r="A2" s="10"/>
      <c r="B2" s="10"/>
      <c r="C2" s="96" t="s">
        <v>96</v>
      </c>
      <c r="D2" s="96"/>
      <c r="E2" s="96"/>
      <c r="F2" s="96"/>
      <c r="G2" s="96"/>
      <c r="H2" s="96"/>
      <c r="I2" s="96"/>
      <c r="J2" s="96"/>
      <c r="K2" s="96"/>
      <c r="L2" s="97"/>
    </row>
    <row r="3" spans="1:12" ht="12.75" customHeight="1" x14ac:dyDescent="0.2">
      <c r="A3" s="10"/>
      <c r="B3" s="11"/>
      <c r="C3" s="96" t="s">
        <v>25</v>
      </c>
      <c r="D3" s="96"/>
      <c r="E3" s="96"/>
      <c r="F3" s="96"/>
      <c r="G3" s="96"/>
      <c r="H3" s="96"/>
      <c r="I3" s="96"/>
      <c r="J3" s="96"/>
      <c r="K3" s="96"/>
      <c r="L3" s="97"/>
    </row>
    <row r="4" spans="1:12" ht="12.75" customHeight="1" x14ac:dyDescent="0.2">
      <c r="A4" s="10"/>
      <c r="B4" s="10"/>
      <c r="C4" s="96" t="s">
        <v>97</v>
      </c>
      <c r="D4" s="96"/>
      <c r="E4" s="96"/>
      <c r="F4" s="96"/>
      <c r="G4" s="96"/>
      <c r="H4" s="96"/>
      <c r="I4" s="96"/>
      <c r="J4" s="96"/>
      <c r="K4" s="96"/>
      <c r="L4" s="97"/>
    </row>
    <row r="5" spans="1:12" x14ac:dyDescent="0.2">
      <c r="A5" s="10"/>
      <c r="B5" s="96"/>
      <c r="C5" s="96"/>
      <c r="D5" s="96"/>
      <c r="E5" s="96"/>
      <c r="F5" s="96"/>
      <c r="G5" s="96"/>
      <c r="H5" s="96"/>
      <c r="I5" s="83"/>
      <c r="J5" s="83"/>
      <c r="K5" s="83"/>
      <c r="L5" s="12"/>
    </row>
    <row r="6" spans="1:12" ht="33.75" customHeight="1" x14ac:dyDescent="0.25">
      <c r="A6" s="98" t="s">
        <v>98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02" x14ac:dyDescent="0.2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84" t="s">
        <v>94</v>
      </c>
      <c r="J7" s="85" t="s">
        <v>95</v>
      </c>
      <c r="K7" s="86" t="s">
        <v>99</v>
      </c>
      <c r="L7" s="86" t="s">
        <v>92</v>
      </c>
    </row>
    <row r="8" spans="1:12" ht="57" customHeight="1" x14ac:dyDescent="0.2">
      <c r="A8" s="17">
        <v>1</v>
      </c>
      <c r="B8" s="18" t="s">
        <v>63</v>
      </c>
      <c r="C8" s="17">
        <v>901</v>
      </c>
      <c r="D8" s="19">
        <v>412</v>
      </c>
      <c r="E8" s="20" t="s">
        <v>37</v>
      </c>
      <c r="F8" s="20"/>
      <c r="G8" s="21"/>
      <c r="H8" s="22"/>
      <c r="I8" s="52">
        <v>1357.75</v>
      </c>
      <c r="J8" s="52">
        <v>1357.75</v>
      </c>
      <c r="K8" s="52">
        <v>24</v>
      </c>
      <c r="L8" s="52">
        <f t="shared" ref="L8:L14" si="0">K8/J8*100</f>
        <v>1.7676302706683851</v>
      </c>
    </row>
    <row r="9" spans="1:12" ht="37.5" customHeight="1" x14ac:dyDescent="0.2">
      <c r="A9" s="17">
        <v>2</v>
      </c>
      <c r="B9" s="14" t="s">
        <v>65</v>
      </c>
      <c r="C9" s="23"/>
      <c r="D9" s="19"/>
      <c r="E9" s="20" t="s">
        <v>10</v>
      </c>
      <c r="F9" s="24"/>
      <c r="G9" s="25"/>
      <c r="H9" s="25"/>
      <c r="I9" s="52">
        <f>SUM(I10:I15)</f>
        <v>21220.65</v>
      </c>
      <c r="J9" s="52">
        <f>SUM(J10:J15)</f>
        <v>23361.200000000004</v>
      </c>
      <c r="K9" s="52">
        <f>SUM(K10:K15)</f>
        <v>13395.1</v>
      </c>
      <c r="L9" s="52">
        <f t="shared" si="0"/>
        <v>57.339092169922765</v>
      </c>
    </row>
    <row r="10" spans="1:12" x14ac:dyDescent="0.2">
      <c r="A10" s="17"/>
      <c r="B10" s="14"/>
      <c r="C10" s="26">
        <v>901</v>
      </c>
      <c r="D10" s="27">
        <v>113</v>
      </c>
      <c r="E10" s="24" t="s">
        <v>9</v>
      </c>
      <c r="F10" s="24"/>
      <c r="G10" s="25"/>
      <c r="H10" s="25"/>
      <c r="I10" s="40">
        <v>14998.65</v>
      </c>
      <c r="J10" s="40">
        <v>17229.2</v>
      </c>
      <c r="K10" s="40">
        <v>10442.6</v>
      </c>
      <c r="L10" s="40">
        <f t="shared" si="0"/>
        <v>60.609894829707699</v>
      </c>
    </row>
    <row r="11" spans="1:12" x14ac:dyDescent="0.2">
      <c r="A11" s="17"/>
      <c r="B11" s="14"/>
      <c r="C11" s="26">
        <v>901</v>
      </c>
      <c r="D11" s="27">
        <v>113</v>
      </c>
      <c r="E11" s="24" t="s">
        <v>62</v>
      </c>
      <c r="F11" s="24"/>
      <c r="G11" s="25"/>
      <c r="H11" s="25"/>
      <c r="I11" s="40">
        <v>115.4</v>
      </c>
      <c r="J11" s="40">
        <v>115.4</v>
      </c>
      <c r="K11" s="40">
        <v>15.4</v>
      </c>
      <c r="L11" s="40">
        <f t="shared" si="0"/>
        <v>13.344887348353552</v>
      </c>
    </row>
    <row r="12" spans="1:12" x14ac:dyDescent="0.2">
      <c r="A12" s="17"/>
      <c r="B12" s="14"/>
      <c r="C12" s="26">
        <v>901</v>
      </c>
      <c r="D12" s="27">
        <v>309</v>
      </c>
      <c r="E12" s="24" t="s">
        <v>9</v>
      </c>
      <c r="F12" s="24"/>
      <c r="G12" s="25"/>
      <c r="H12" s="25"/>
      <c r="I12" s="40">
        <v>3570.2</v>
      </c>
      <c r="J12" s="40">
        <v>3480.2</v>
      </c>
      <c r="K12" s="40">
        <v>1710.6</v>
      </c>
      <c r="L12" s="40">
        <f t="shared" si="0"/>
        <v>49.152347566231825</v>
      </c>
    </row>
    <row r="13" spans="1:12" x14ac:dyDescent="0.2">
      <c r="A13" s="17"/>
      <c r="B13" s="14"/>
      <c r="C13" s="26">
        <v>901</v>
      </c>
      <c r="D13" s="27">
        <v>1001</v>
      </c>
      <c r="E13" s="24" t="s">
        <v>9</v>
      </c>
      <c r="F13" s="24"/>
      <c r="G13" s="25"/>
      <c r="H13" s="25"/>
      <c r="I13" s="40">
        <v>2183.1999999999998</v>
      </c>
      <c r="J13" s="40">
        <v>2183.1999999999998</v>
      </c>
      <c r="K13" s="40">
        <v>1046.5999999999999</v>
      </c>
      <c r="L13" s="40">
        <f t="shared" si="0"/>
        <v>47.938805423231948</v>
      </c>
    </row>
    <row r="14" spans="1:12" x14ac:dyDescent="0.2">
      <c r="A14" s="17"/>
      <c r="B14" s="14"/>
      <c r="C14" s="26">
        <v>901</v>
      </c>
      <c r="D14" s="27">
        <v>1202</v>
      </c>
      <c r="E14" s="24" t="s">
        <v>9</v>
      </c>
      <c r="F14" s="24"/>
      <c r="G14" s="25"/>
      <c r="H14" s="25"/>
      <c r="I14" s="40">
        <v>353</v>
      </c>
      <c r="J14" s="40">
        <v>353</v>
      </c>
      <c r="K14" s="40">
        <v>179.9</v>
      </c>
      <c r="L14" s="40">
        <f t="shared" si="0"/>
        <v>50.963172804532576</v>
      </c>
    </row>
    <row r="15" spans="1:12" x14ac:dyDescent="0.2">
      <c r="A15" s="17"/>
      <c r="B15" s="14"/>
      <c r="C15" s="26">
        <v>901</v>
      </c>
      <c r="D15" s="27">
        <v>1301</v>
      </c>
      <c r="E15" s="24" t="s">
        <v>9</v>
      </c>
      <c r="F15" s="24"/>
      <c r="G15" s="25"/>
      <c r="H15" s="25"/>
      <c r="I15" s="40">
        <v>0.2</v>
      </c>
      <c r="J15" s="40">
        <v>0.2</v>
      </c>
      <c r="K15" s="40">
        <v>0</v>
      </c>
      <c r="L15" s="40">
        <f t="shared" ref="L15:L20" si="1">K15/J15*100</f>
        <v>0</v>
      </c>
    </row>
    <row r="16" spans="1:12" ht="39.75" customHeight="1" x14ac:dyDescent="0.2">
      <c r="A16" s="28">
        <v>3</v>
      </c>
      <c r="B16" s="29" t="s">
        <v>68</v>
      </c>
      <c r="C16" s="17">
        <v>901</v>
      </c>
      <c r="D16" s="19">
        <v>309</v>
      </c>
      <c r="E16" s="20" t="s">
        <v>59</v>
      </c>
      <c r="F16" s="20"/>
      <c r="G16" s="30" t="s">
        <v>7</v>
      </c>
      <c r="H16" s="22"/>
      <c r="I16" s="52">
        <v>253.5</v>
      </c>
      <c r="J16" s="52">
        <v>446.5</v>
      </c>
      <c r="K16" s="52">
        <v>253.5</v>
      </c>
      <c r="L16" s="52">
        <f t="shared" si="1"/>
        <v>56.774916013437846</v>
      </c>
    </row>
    <row r="17" spans="1:12" ht="43.5" customHeight="1" x14ac:dyDescent="0.2">
      <c r="A17" s="17">
        <v>4</v>
      </c>
      <c r="B17" s="29" t="s">
        <v>83</v>
      </c>
      <c r="C17" s="17">
        <v>901</v>
      </c>
      <c r="D17" s="19">
        <v>310</v>
      </c>
      <c r="E17" s="20" t="s">
        <v>32</v>
      </c>
      <c r="F17" s="20"/>
      <c r="G17" s="21"/>
      <c r="H17" s="22"/>
      <c r="I17" s="52">
        <v>5236.1000000000004</v>
      </c>
      <c r="J17" s="52">
        <v>5236.1000000000004</v>
      </c>
      <c r="K17" s="52">
        <v>2851.8</v>
      </c>
      <c r="L17" s="52">
        <f t="shared" si="1"/>
        <v>54.464200454536773</v>
      </c>
    </row>
    <row r="18" spans="1:12" ht="48" customHeight="1" x14ac:dyDescent="0.2">
      <c r="A18" s="17">
        <v>5</v>
      </c>
      <c r="B18" s="44" t="s">
        <v>87</v>
      </c>
      <c r="C18" s="17"/>
      <c r="D18" s="19"/>
      <c r="E18" s="20" t="s">
        <v>11</v>
      </c>
      <c r="F18" s="20"/>
      <c r="G18" s="21"/>
      <c r="H18" s="22"/>
      <c r="I18" s="52">
        <f>SUM(I19:I20)</f>
        <v>9105.4000000000015</v>
      </c>
      <c r="J18" s="52">
        <f>SUM(J19:J20)</f>
        <v>9451.6</v>
      </c>
      <c r="K18" s="52">
        <f>SUM(K19:K20)</f>
        <v>4034.2</v>
      </c>
      <c r="L18" s="52">
        <f t="shared" si="1"/>
        <v>42.682720385966391</v>
      </c>
    </row>
    <row r="19" spans="1:12" x14ac:dyDescent="0.2">
      <c r="A19" s="17"/>
      <c r="B19" s="14"/>
      <c r="C19" s="31">
        <v>901</v>
      </c>
      <c r="D19" s="27">
        <v>707</v>
      </c>
      <c r="E19" s="24" t="s">
        <v>41</v>
      </c>
      <c r="F19" s="24"/>
      <c r="G19" s="21"/>
      <c r="H19" s="22"/>
      <c r="I19" s="40">
        <v>29.2</v>
      </c>
      <c r="J19" s="40">
        <v>0</v>
      </c>
      <c r="K19" s="40">
        <v>0</v>
      </c>
      <c r="L19" s="40">
        <v>0</v>
      </c>
    </row>
    <row r="20" spans="1:12" x14ac:dyDescent="0.2">
      <c r="A20" s="17"/>
      <c r="B20" s="14"/>
      <c r="C20" s="31">
        <v>901</v>
      </c>
      <c r="D20" s="27">
        <v>1102</v>
      </c>
      <c r="E20" s="24" t="s">
        <v>41</v>
      </c>
      <c r="F20" s="20"/>
      <c r="G20" s="21"/>
      <c r="H20" s="22"/>
      <c r="I20" s="40">
        <f>9076.2</f>
        <v>9076.2000000000007</v>
      </c>
      <c r="J20" s="40">
        <v>9451.6</v>
      </c>
      <c r="K20" s="40">
        <v>4034.2</v>
      </c>
      <c r="L20" s="40">
        <f t="shared" si="1"/>
        <v>42.682720385966391</v>
      </c>
    </row>
    <row r="21" spans="1:12" ht="42" customHeight="1" x14ac:dyDescent="0.2">
      <c r="A21" s="17">
        <v>6</v>
      </c>
      <c r="B21" s="14" t="s">
        <v>69</v>
      </c>
      <c r="C21" s="17"/>
      <c r="D21" s="19"/>
      <c r="E21" s="20" t="s">
        <v>60</v>
      </c>
      <c r="F21" s="20"/>
      <c r="G21" s="21"/>
      <c r="H21" s="22"/>
      <c r="I21" s="52">
        <f>SUM(I22:I23)</f>
        <v>20.8</v>
      </c>
      <c r="J21" s="52">
        <f>SUM(J22:J23)</f>
        <v>20.8</v>
      </c>
      <c r="K21" s="52">
        <f>SUM(K22:K23)</f>
        <v>0</v>
      </c>
      <c r="L21" s="52">
        <v>0</v>
      </c>
    </row>
    <row r="22" spans="1:12" ht="16.5" customHeight="1" x14ac:dyDescent="0.2">
      <c r="A22" s="17"/>
      <c r="B22" s="14"/>
      <c r="C22" s="31">
        <v>901</v>
      </c>
      <c r="D22" s="27">
        <v>314</v>
      </c>
      <c r="E22" s="24" t="s">
        <v>60</v>
      </c>
      <c r="F22" s="24"/>
      <c r="G22" s="21"/>
      <c r="H22" s="87"/>
      <c r="I22" s="40">
        <v>20.8</v>
      </c>
      <c r="J22" s="40">
        <v>0</v>
      </c>
      <c r="K22" s="40">
        <v>0</v>
      </c>
      <c r="L22" s="40">
        <v>0</v>
      </c>
    </row>
    <row r="23" spans="1:12" ht="15" customHeight="1" x14ac:dyDescent="0.2">
      <c r="A23" s="17"/>
      <c r="B23" s="14"/>
      <c r="C23" s="31">
        <v>901</v>
      </c>
      <c r="D23" s="27">
        <v>709</v>
      </c>
      <c r="E23" s="24" t="s">
        <v>60</v>
      </c>
      <c r="F23" s="24"/>
      <c r="G23" s="21"/>
      <c r="H23" s="87"/>
      <c r="I23" s="40">
        <v>0</v>
      </c>
      <c r="J23" s="40">
        <v>20.8</v>
      </c>
      <c r="K23" s="40">
        <v>0</v>
      </c>
      <c r="L23" s="40">
        <v>0</v>
      </c>
    </row>
    <row r="24" spans="1:12" ht="40.5" customHeight="1" x14ac:dyDescent="0.2">
      <c r="A24" s="17">
        <v>7</v>
      </c>
      <c r="B24" s="14" t="s">
        <v>79</v>
      </c>
      <c r="C24" s="17"/>
      <c r="D24" s="19"/>
      <c r="E24" s="20" t="s">
        <v>61</v>
      </c>
      <c r="F24" s="20"/>
      <c r="G24" s="21"/>
      <c r="H24" s="22"/>
      <c r="I24" s="52">
        <f>SUM(I25:I26)</f>
        <v>20.8</v>
      </c>
      <c r="J24" s="52">
        <f>SUM(J25:J26)</f>
        <v>20.8</v>
      </c>
      <c r="K24" s="52">
        <v>0</v>
      </c>
      <c r="L24" s="52">
        <v>0</v>
      </c>
    </row>
    <row r="25" spans="1:12" ht="15.75" customHeight="1" x14ac:dyDescent="0.2">
      <c r="A25" s="17"/>
      <c r="B25" s="88"/>
      <c r="C25" s="31">
        <v>901</v>
      </c>
      <c r="D25" s="27">
        <v>314</v>
      </c>
      <c r="E25" s="24" t="s">
        <v>103</v>
      </c>
      <c r="F25" s="24"/>
      <c r="G25" s="21"/>
      <c r="H25" s="87"/>
      <c r="I25" s="40">
        <v>20.8</v>
      </c>
      <c r="J25" s="40">
        <v>0</v>
      </c>
      <c r="K25" s="40">
        <v>0</v>
      </c>
      <c r="L25" s="40">
        <v>0</v>
      </c>
    </row>
    <row r="26" spans="1:12" ht="17.25" customHeight="1" x14ac:dyDescent="0.2">
      <c r="A26" s="17"/>
      <c r="B26" s="88"/>
      <c r="C26" s="31">
        <v>901</v>
      </c>
      <c r="D26" s="27">
        <v>709</v>
      </c>
      <c r="E26" s="24" t="s">
        <v>103</v>
      </c>
      <c r="F26" s="24"/>
      <c r="G26" s="21"/>
      <c r="H26" s="87"/>
      <c r="I26" s="40">
        <v>0</v>
      </c>
      <c r="J26" s="40">
        <v>20.8</v>
      </c>
      <c r="K26" s="40">
        <v>0</v>
      </c>
      <c r="L26" s="40">
        <v>0</v>
      </c>
    </row>
    <row r="27" spans="1:12" ht="41.25" customHeight="1" x14ac:dyDescent="0.2">
      <c r="A27" s="17">
        <v>8</v>
      </c>
      <c r="B27" s="32" t="s">
        <v>33</v>
      </c>
      <c r="C27" s="17"/>
      <c r="D27" s="19"/>
      <c r="E27" s="20" t="s">
        <v>58</v>
      </c>
      <c r="F27" s="20"/>
      <c r="G27" s="21"/>
      <c r="H27" s="22"/>
      <c r="I27" s="52">
        <f>SUM(I28:I29)</f>
        <v>8.3000000000000007</v>
      </c>
      <c r="J27" s="52">
        <f>SUM(J28:J29)</f>
        <v>8.3000000000000007</v>
      </c>
      <c r="K27" s="52">
        <v>0</v>
      </c>
      <c r="L27" s="52">
        <v>0</v>
      </c>
    </row>
    <row r="28" spans="1:12" ht="15" customHeight="1" x14ac:dyDescent="0.2">
      <c r="A28" s="17"/>
      <c r="B28" s="89"/>
      <c r="C28" s="31">
        <v>901</v>
      </c>
      <c r="D28" s="27">
        <v>314</v>
      </c>
      <c r="E28" s="24" t="s">
        <v>104</v>
      </c>
      <c r="F28" s="24"/>
      <c r="G28" s="21"/>
      <c r="H28" s="87"/>
      <c r="I28" s="40">
        <v>8.3000000000000007</v>
      </c>
      <c r="J28" s="40">
        <v>0</v>
      </c>
      <c r="K28" s="40">
        <v>0</v>
      </c>
      <c r="L28" s="40">
        <v>0</v>
      </c>
    </row>
    <row r="29" spans="1:12" ht="14.25" customHeight="1" x14ac:dyDescent="0.2">
      <c r="A29" s="17"/>
      <c r="B29" s="89"/>
      <c r="C29" s="31">
        <v>901</v>
      </c>
      <c r="D29" s="27">
        <v>709</v>
      </c>
      <c r="E29" s="24" t="s">
        <v>104</v>
      </c>
      <c r="F29" s="24"/>
      <c r="G29" s="21"/>
      <c r="H29" s="87"/>
      <c r="I29" s="40">
        <v>0</v>
      </c>
      <c r="J29" s="40">
        <v>8.3000000000000007</v>
      </c>
      <c r="K29" s="40">
        <v>0</v>
      </c>
      <c r="L29" s="40">
        <v>0</v>
      </c>
    </row>
    <row r="30" spans="1:12" ht="37.5" customHeight="1" x14ac:dyDescent="0.2">
      <c r="A30" s="17">
        <v>9</v>
      </c>
      <c r="B30" s="14" t="s">
        <v>70</v>
      </c>
      <c r="C30" s="17"/>
      <c r="D30" s="19"/>
      <c r="E30" s="33" t="s">
        <v>23</v>
      </c>
      <c r="F30" s="34"/>
      <c r="G30" s="21"/>
      <c r="H30" s="22"/>
      <c r="I30" s="52">
        <f>SUM(I31:I33)</f>
        <v>22908</v>
      </c>
      <c r="J30" s="52">
        <f>SUM(J31:J33)</f>
        <v>33859.4</v>
      </c>
      <c r="K30" s="52">
        <f>SUM(K31:K33)</f>
        <v>11643.7</v>
      </c>
      <c r="L30" s="52">
        <f>K30/J30*100</f>
        <v>34.388382546648785</v>
      </c>
    </row>
    <row r="31" spans="1:12" x14ac:dyDescent="0.2">
      <c r="A31" s="17"/>
      <c r="B31" s="14"/>
      <c r="C31" s="31">
        <v>901</v>
      </c>
      <c r="D31" s="27">
        <v>408</v>
      </c>
      <c r="E31" s="35" t="s">
        <v>12</v>
      </c>
      <c r="F31" s="36"/>
      <c r="G31" s="21"/>
      <c r="H31" s="22"/>
      <c r="I31" s="40">
        <f>6505.5-100.5</f>
        <v>6405</v>
      </c>
      <c r="J31" s="40">
        <f>6505.5-100.5</f>
        <v>6405</v>
      </c>
      <c r="K31" s="40">
        <v>3204</v>
      </c>
      <c r="L31" s="40">
        <f>K31/J31*100</f>
        <v>50.023419203747075</v>
      </c>
    </row>
    <row r="32" spans="1:12" x14ac:dyDescent="0.2">
      <c r="A32" s="17"/>
      <c r="B32" s="37"/>
      <c r="C32" s="26">
        <v>901</v>
      </c>
      <c r="D32" s="38">
        <v>409</v>
      </c>
      <c r="E32" s="39" t="s">
        <v>12</v>
      </c>
      <c r="F32" s="39"/>
      <c r="G32" s="25"/>
      <c r="H32" s="25"/>
      <c r="I32" s="40">
        <f>16503</f>
        <v>16503</v>
      </c>
      <c r="J32" s="40">
        <f>16503+1951.4</f>
        <v>18454.400000000001</v>
      </c>
      <c r="K32" s="40">
        <v>7541.6</v>
      </c>
      <c r="L32" s="40">
        <f>K32/J32*100</f>
        <v>40.866134905496793</v>
      </c>
    </row>
    <row r="33" spans="1:15" x14ac:dyDescent="0.2">
      <c r="A33" s="17"/>
      <c r="B33" s="37"/>
      <c r="C33" s="26">
        <v>901</v>
      </c>
      <c r="D33" s="38">
        <v>505</v>
      </c>
      <c r="E33" s="39" t="s">
        <v>12</v>
      </c>
      <c r="F33" s="39"/>
      <c r="G33" s="25"/>
      <c r="H33" s="25"/>
      <c r="I33" s="40">
        <v>0</v>
      </c>
      <c r="J33" s="40">
        <v>9000</v>
      </c>
      <c r="K33" s="40">
        <v>898.1</v>
      </c>
      <c r="L33" s="40">
        <f>K33/J33*100</f>
        <v>9.9788888888888891</v>
      </c>
    </row>
    <row r="34" spans="1:15" ht="39" customHeight="1" x14ac:dyDescent="0.2">
      <c r="A34" s="17">
        <v>10</v>
      </c>
      <c r="B34" s="14" t="s">
        <v>71</v>
      </c>
      <c r="C34" s="17">
        <v>901</v>
      </c>
      <c r="D34" s="41">
        <v>410</v>
      </c>
      <c r="E34" s="42" t="s">
        <v>57</v>
      </c>
      <c r="F34" s="42"/>
      <c r="G34" s="21"/>
      <c r="H34" s="22"/>
      <c r="I34" s="52">
        <v>36.200000000000003</v>
      </c>
      <c r="J34" s="52">
        <v>36.200000000000003</v>
      </c>
      <c r="K34" s="52">
        <v>0</v>
      </c>
      <c r="L34" s="52">
        <v>0</v>
      </c>
    </row>
    <row r="35" spans="1:15" ht="39.75" customHeight="1" x14ac:dyDescent="0.2">
      <c r="A35" s="17">
        <v>11</v>
      </c>
      <c r="B35" s="14" t="s">
        <v>72</v>
      </c>
      <c r="C35" s="17"/>
      <c r="D35" s="19"/>
      <c r="E35" s="43" t="s">
        <v>56</v>
      </c>
      <c r="F35" s="42"/>
      <c r="G35" s="21"/>
      <c r="H35" s="22"/>
      <c r="I35" s="52">
        <f>SUM(I36:I37)</f>
        <v>83.3</v>
      </c>
      <c r="J35" s="52">
        <f>SUM(J36:J37)</f>
        <v>83.3</v>
      </c>
      <c r="K35" s="52">
        <f>SUM(K36:K37)</f>
        <v>0</v>
      </c>
      <c r="L35" s="52">
        <v>0</v>
      </c>
    </row>
    <row r="36" spans="1:15" ht="18" customHeight="1" x14ac:dyDescent="0.2">
      <c r="A36" s="17"/>
      <c r="B36" s="88"/>
      <c r="C36" s="31">
        <v>901</v>
      </c>
      <c r="D36" s="27">
        <v>405</v>
      </c>
      <c r="E36" s="48" t="s">
        <v>105</v>
      </c>
      <c r="F36" s="47"/>
      <c r="G36" s="21"/>
      <c r="H36" s="87"/>
      <c r="I36" s="40">
        <v>0</v>
      </c>
      <c r="J36" s="40">
        <v>24.8</v>
      </c>
      <c r="K36" s="40">
        <v>0</v>
      </c>
      <c r="L36" s="40">
        <v>0</v>
      </c>
    </row>
    <row r="37" spans="1:15" ht="16.5" customHeight="1" x14ac:dyDescent="0.2">
      <c r="A37" s="17"/>
      <c r="B37" s="88"/>
      <c r="C37" s="31">
        <v>901</v>
      </c>
      <c r="D37" s="27">
        <v>412</v>
      </c>
      <c r="E37" s="48" t="s">
        <v>105</v>
      </c>
      <c r="F37" s="47"/>
      <c r="G37" s="21"/>
      <c r="H37" s="87"/>
      <c r="I37" s="40">
        <v>83.3</v>
      </c>
      <c r="J37" s="40">
        <v>58.5</v>
      </c>
      <c r="K37" s="40">
        <v>0</v>
      </c>
      <c r="L37" s="40">
        <v>0</v>
      </c>
    </row>
    <row r="38" spans="1:15" ht="39" customHeight="1" x14ac:dyDescent="0.2">
      <c r="A38" s="17">
        <v>12</v>
      </c>
      <c r="B38" s="44" t="s">
        <v>73</v>
      </c>
      <c r="C38" s="45">
        <v>901</v>
      </c>
      <c r="D38" s="46">
        <v>412</v>
      </c>
      <c r="E38" s="43" t="s">
        <v>55</v>
      </c>
      <c r="F38" s="47"/>
      <c r="G38" s="21"/>
      <c r="H38" s="22"/>
      <c r="I38" s="52">
        <v>600</v>
      </c>
      <c r="J38" s="52">
        <v>600</v>
      </c>
      <c r="K38" s="52">
        <v>0</v>
      </c>
      <c r="L38" s="52">
        <v>0</v>
      </c>
      <c r="O38" s="8"/>
    </row>
    <row r="39" spans="1:15" ht="40.5" customHeight="1" x14ac:dyDescent="0.2">
      <c r="A39" s="17">
        <v>13</v>
      </c>
      <c r="B39" s="18" t="s">
        <v>74</v>
      </c>
      <c r="C39" s="17"/>
      <c r="D39" s="19"/>
      <c r="E39" s="20" t="s">
        <v>13</v>
      </c>
      <c r="F39" s="20"/>
      <c r="G39" s="21"/>
      <c r="H39" s="22"/>
      <c r="I39" s="52">
        <f>SUM(I40:I43)</f>
        <v>13159.3</v>
      </c>
      <c r="J39" s="52">
        <f>SUM(J40:J43)</f>
        <v>13249.3</v>
      </c>
      <c r="K39" s="52">
        <f>SUM(K40:K43)</f>
        <v>5182.2</v>
      </c>
      <c r="L39" s="52">
        <f>K39/J39*100</f>
        <v>39.113009743911</v>
      </c>
    </row>
    <row r="40" spans="1:15" x14ac:dyDescent="0.2">
      <c r="A40" s="17"/>
      <c r="B40" s="14"/>
      <c r="C40" s="31">
        <v>901</v>
      </c>
      <c r="D40" s="27">
        <v>501</v>
      </c>
      <c r="E40" s="24" t="s">
        <v>14</v>
      </c>
      <c r="F40" s="24"/>
      <c r="G40" s="21"/>
      <c r="H40" s="22"/>
      <c r="I40" s="40">
        <f>500</f>
        <v>500</v>
      </c>
      <c r="J40" s="40">
        <f>500+102</f>
        <v>602</v>
      </c>
      <c r="K40" s="40">
        <v>237.3</v>
      </c>
      <c r="L40" s="40">
        <f>K40/J40*100</f>
        <v>39.418604651162795</v>
      </c>
    </row>
    <row r="41" spans="1:15" x14ac:dyDescent="0.2">
      <c r="A41" s="17"/>
      <c r="B41" s="14"/>
      <c r="C41" s="31">
        <v>901</v>
      </c>
      <c r="D41" s="27">
        <v>503</v>
      </c>
      <c r="E41" s="24" t="s">
        <v>14</v>
      </c>
      <c r="F41" s="20"/>
      <c r="G41" s="21"/>
      <c r="H41" s="22"/>
      <c r="I41" s="40">
        <f>8629.3</f>
        <v>8629.2999999999993</v>
      </c>
      <c r="J41" s="40">
        <f>8629.3+18</f>
        <v>8647.2999999999993</v>
      </c>
      <c r="K41" s="40">
        <v>3966.9</v>
      </c>
      <c r="L41" s="40">
        <f>K41/J41*100</f>
        <v>45.8744347946758</v>
      </c>
    </row>
    <row r="42" spans="1:15" x14ac:dyDescent="0.2">
      <c r="A42" s="17"/>
      <c r="B42" s="14"/>
      <c r="C42" s="31">
        <v>901</v>
      </c>
      <c r="D42" s="27">
        <v>505</v>
      </c>
      <c r="E42" s="24" t="s">
        <v>14</v>
      </c>
      <c r="F42" s="20"/>
      <c r="G42" s="21"/>
      <c r="H42" s="22"/>
      <c r="I42" s="40">
        <v>4000</v>
      </c>
      <c r="J42" s="40">
        <v>4000</v>
      </c>
      <c r="K42" s="40">
        <v>978</v>
      </c>
      <c r="L42" s="40">
        <f>K42/J42*100</f>
        <v>24.45</v>
      </c>
    </row>
    <row r="43" spans="1:15" x14ac:dyDescent="0.2">
      <c r="A43" s="17"/>
      <c r="B43" s="14"/>
      <c r="C43" s="31">
        <v>901</v>
      </c>
      <c r="D43" s="27">
        <v>505</v>
      </c>
      <c r="E43" s="24" t="s">
        <v>85</v>
      </c>
      <c r="F43" s="20"/>
      <c r="G43" s="21"/>
      <c r="H43" s="75"/>
      <c r="I43" s="40">
        <v>30</v>
      </c>
      <c r="J43" s="40">
        <v>0</v>
      </c>
      <c r="K43" s="40">
        <v>0</v>
      </c>
      <c r="L43" s="40">
        <v>0</v>
      </c>
    </row>
    <row r="44" spans="1:15" ht="28.5" customHeight="1" x14ac:dyDescent="0.2">
      <c r="A44" s="17">
        <v>14</v>
      </c>
      <c r="B44" s="14" t="s">
        <v>64</v>
      </c>
      <c r="C44" s="17">
        <v>901</v>
      </c>
      <c r="D44" s="19">
        <v>503</v>
      </c>
      <c r="E44" s="20" t="s">
        <v>54</v>
      </c>
      <c r="F44" s="49"/>
      <c r="G44" s="50"/>
      <c r="H44" s="51"/>
      <c r="I44" s="52">
        <v>300</v>
      </c>
      <c r="J44" s="52">
        <v>148.30000000000001</v>
      </c>
      <c r="K44" s="52">
        <v>0</v>
      </c>
      <c r="L44" s="52">
        <v>0</v>
      </c>
    </row>
    <row r="45" spans="1:15" ht="39.75" customHeight="1" x14ac:dyDescent="0.2">
      <c r="A45" s="17">
        <v>15</v>
      </c>
      <c r="B45" s="44" t="s">
        <v>43</v>
      </c>
      <c r="C45" s="17">
        <v>901</v>
      </c>
      <c r="D45" s="53">
        <v>412</v>
      </c>
      <c r="E45" s="33" t="s">
        <v>38</v>
      </c>
      <c r="F45" s="33"/>
      <c r="G45" s="54"/>
      <c r="H45" s="54"/>
      <c r="I45" s="52">
        <v>52</v>
      </c>
      <c r="J45" s="52">
        <v>52</v>
      </c>
      <c r="K45" s="52">
        <v>0</v>
      </c>
      <c r="L45" s="52">
        <v>0</v>
      </c>
    </row>
    <row r="46" spans="1:15" ht="30" customHeight="1" x14ac:dyDescent="0.2">
      <c r="A46" s="17">
        <v>16</v>
      </c>
      <c r="B46" s="14" t="s">
        <v>75</v>
      </c>
      <c r="C46" s="17">
        <v>901</v>
      </c>
      <c r="D46" s="19">
        <v>603</v>
      </c>
      <c r="E46" s="20" t="s">
        <v>53</v>
      </c>
      <c r="F46" s="20"/>
      <c r="G46" s="21"/>
      <c r="H46" s="22"/>
      <c r="I46" s="52">
        <v>377.2</v>
      </c>
      <c r="J46" s="52">
        <v>377.2</v>
      </c>
      <c r="K46" s="52">
        <v>104.9</v>
      </c>
      <c r="L46" s="52">
        <f>K46/J46*100</f>
        <v>27.810180275715801</v>
      </c>
    </row>
    <row r="47" spans="1:15" ht="26.25" customHeight="1" x14ac:dyDescent="0.2">
      <c r="A47" s="17">
        <v>17</v>
      </c>
      <c r="B47" s="14" t="s">
        <v>40</v>
      </c>
      <c r="C47" s="17"/>
      <c r="D47" s="19"/>
      <c r="E47" s="20" t="s">
        <v>15</v>
      </c>
      <c r="F47" s="20"/>
      <c r="G47" s="21"/>
      <c r="H47" s="22"/>
      <c r="I47" s="52">
        <f>SUM(I48:I57)</f>
        <v>164203.50000000003</v>
      </c>
      <c r="J47" s="52">
        <f>SUM(J48:J58)</f>
        <v>158745.30000000002</v>
      </c>
      <c r="K47" s="52">
        <f>SUM(K48:K58)</f>
        <v>86041.600000000006</v>
      </c>
      <c r="L47" s="52">
        <f t="shared" ref="L47:L54" si="2">K47/J47*100</f>
        <v>54.20103776300779</v>
      </c>
    </row>
    <row r="48" spans="1:15" x14ac:dyDescent="0.2">
      <c r="A48" s="17"/>
      <c r="B48" s="14"/>
      <c r="C48" s="31">
        <v>901</v>
      </c>
      <c r="D48" s="27">
        <v>701</v>
      </c>
      <c r="E48" s="24" t="s">
        <v>16</v>
      </c>
      <c r="F48" s="24"/>
      <c r="G48" s="21"/>
      <c r="H48" s="22"/>
      <c r="I48" s="40">
        <v>33060</v>
      </c>
      <c r="J48" s="40">
        <v>31560</v>
      </c>
      <c r="K48" s="40">
        <v>11861.5</v>
      </c>
      <c r="L48" s="40">
        <f t="shared" si="2"/>
        <v>37.583967046894806</v>
      </c>
    </row>
    <row r="49" spans="1:12" x14ac:dyDescent="0.2">
      <c r="A49" s="17"/>
      <c r="B49" s="14"/>
      <c r="C49" s="31">
        <v>901</v>
      </c>
      <c r="D49" s="27">
        <v>701</v>
      </c>
      <c r="E49" s="24" t="s">
        <v>17</v>
      </c>
      <c r="F49" s="24"/>
      <c r="G49" s="21"/>
      <c r="H49" s="22"/>
      <c r="I49" s="40">
        <f>21598+25</f>
        <v>21623</v>
      </c>
      <c r="J49" s="40">
        <v>21510.1</v>
      </c>
      <c r="K49" s="40">
        <v>11952</v>
      </c>
      <c r="L49" s="40">
        <f t="shared" si="2"/>
        <v>55.564595236656267</v>
      </c>
    </row>
    <row r="50" spans="1:12" x14ac:dyDescent="0.2">
      <c r="A50" s="17"/>
      <c r="B50" s="14"/>
      <c r="C50" s="31">
        <v>901</v>
      </c>
      <c r="D50" s="27">
        <v>702</v>
      </c>
      <c r="E50" s="24" t="s">
        <v>16</v>
      </c>
      <c r="F50" s="24"/>
      <c r="G50" s="21"/>
      <c r="H50" s="22"/>
      <c r="I50" s="40">
        <v>41460.699999999997</v>
      </c>
      <c r="J50" s="40">
        <v>41460.699999999997</v>
      </c>
      <c r="K50" s="40">
        <v>21800</v>
      </c>
      <c r="L50" s="40">
        <f t="shared" si="2"/>
        <v>52.579913026070479</v>
      </c>
    </row>
    <row r="51" spans="1:12" x14ac:dyDescent="0.2">
      <c r="A51" s="17"/>
      <c r="B51" s="14"/>
      <c r="C51" s="31">
        <v>901</v>
      </c>
      <c r="D51" s="27">
        <v>702</v>
      </c>
      <c r="E51" s="24" t="s">
        <v>17</v>
      </c>
      <c r="F51" s="24"/>
      <c r="G51" s="21"/>
      <c r="H51" s="22"/>
      <c r="I51" s="40">
        <f>55093-550</f>
        <v>54543</v>
      </c>
      <c r="J51" s="40">
        <v>49654.9</v>
      </c>
      <c r="K51" s="40">
        <v>34081.1</v>
      </c>
      <c r="L51" s="40">
        <f t="shared" si="2"/>
        <v>68.635925155422726</v>
      </c>
    </row>
    <row r="52" spans="1:12" x14ac:dyDescent="0.2">
      <c r="A52" s="17"/>
      <c r="B52" s="14"/>
      <c r="C52" s="31">
        <v>901</v>
      </c>
      <c r="D52" s="27">
        <v>703</v>
      </c>
      <c r="E52" s="24" t="s">
        <v>16</v>
      </c>
      <c r="F52" s="24"/>
      <c r="G52" s="21"/>
      <c r="H52" s="22"/>
      <c r="I52" s="40">
        <v>9932.2000000000007</v>
      </c>
      <c r="J52" s="40">
        <v>9932.2000000000007</v>
      </c>
      <c r="K52" s="40">
        <v>5900</v>
      </c>
      <c r="L52" s="40">
        <f t="shared" si="2"/>
        <v>59.402750649402947</v>
      </c>
    </row>
    <row r="53" spans="1:12" x14ac:dyDescent="0.2">
      <c r="A53" s="17"/>
      <c r="B53" s="14"/>
      <c r="C53" s="31">
        <v>901</v>
      </c>
      <c r="D53" s="27">
        <v>707</v>
      </c>
      <c r="E53" s="24" t="s">
        <v>16</v>
      </c>
      <c r="F53" s="24"/>
      <c r="G53" s="21"/>
      <c r="H53" s="22"/>
      <c r="I53" s="40">
        <v>1568.8</v>
      </c>
      <c r="J53" s="40">
        <v>0</v>
      </c>
      <c r="K53" s="40">
        <v>0</v>
      </c>
      <c r="L53" s="40">
        <v>0</v>
      </c>
    </row>
    <row r="54" spans="1:12" x14ac:dyDescent="0.2">
      <c r="A54" s="17"/>
      <c r="B54" s="14"/>
      <c r="C54" s="31">
        <v>901</v>
      </c>
      <c r="D54" s="27">
        <v>707</v>
      </c>
      <c r="E54" s="24" t="s">
        <v>17</v>
      </c>
      <c r="F54" s="24"/>
      <c r="G54" s="21"/>
      <c r="H54" s="22"/>
      <c r="I54" s="40">
        <v>1913.2</v>
      </c>
      <c r="J54" s="40">
        <v>1925.1</v>
      </c>
      <c r="K54" s="40">
        <v>210</v>
      </c>
      <c r="L54" s="40">
        <f t="shared" si="2"/>
        <v>10.908524232507402</v>
      </c>
    </row>
    <row r="55" spans="1:12" x14ac:dyDescent="0.2">
      <c r="A55" s="17"/>
      <c r="B55" s="14"/>
      <c r="C55" s="31">
        <v>901</v>
      </c>
      <c r="D55" s="27">
        <v>707</v>
      </c>
      <c r="E55" s="24" t="s">
        <v>100</v>
      </c>
      <c r="F55" s="24"/>
      <c r="G55" s="21"/>
      <c r="H55" s="87"/>
      <c r="I55" s="40">
        <v>0</v>
      </c>
      <c r="J55" s="40">
        <v>1850.2</v>
      </c>
      <c r="K55" s="40">
        <v>0</v>
      </c>
      <c r="L55" s="40">
        <v>0</v>
      </c>
    </row>
    <row r="56" spans="1:12" x14ac:dyDescent="0.2">
      <c r="A56" s="17"/>
      <c r="B56" s="14"/>
      <c r="C56" s="31">
        <v>901</v>
      </c>
      <c r="D56" s="27">
        <v>709</v>
      </c>
      <c r="E56" s="24" t="s">
        <v>16</v>
      </c>
      <c r="F56" s="24"/>
      <c r="G56" s="21"/>
      <c r="H56" s="73"/>
      <c r="I56" s="40">
        <v>90</v>
      </c>
      <c r="J56" s="40">
        <v>90</v>
      </c>
      <c r="K56" s="40">
        <v>0</v>
      </c>
      <c r="L56" s="40">
        <v>0</v>
      </c>
    </row>
    <row r="57" spans="1:12" x14ac:dyDescent="0.2">
      <c r="A57" s="17"/>
      <c r="B57" s="14"/>
      <c r="C57" s="31">
        <v>901</v>
      </c>
      <c r="D57" s="27">
        <v>709</v>
      </c>
      <c r="E57" s="24" t="s">
        <v>17</v>
      </c>
      <c r="F57" s="24"/>
      <c r="G57" s="21"/>
      <c r="H57" s="22"/>
      <c r="I57" s="40">
        <v>12.6</v>
      </c>
      <c r="J57" s="40">
        <v>12.6</v>
      </c>
      <c r="K57" s="40">
        <v>0</v>
      </c>
      <c r="L57" s="40">
        <f>K57/J57*100</f>
        <v>0</v>
      </c>
    </row>
    <row r="58" spans="1:12" x14ac:dyDescent="0.2">
      <c r="A58" s="17"/>
      <c r="B58" s="14"/>
      <c r="C58" s="31">
        <v>901</v>
      </c>
      <c r="D58" s="27">
        <v>1004</v>
      </c>
      <c r="E58" s="24" t="s">
        <v>17</v>
      </c>
      <c r="F58" s="24"/>
      <c r="G58" s="21"/>
      <c r="H58" s="87"/>
      <c r="I58" s="40">
        <v>0</v>
      </c>
      <c r="J58" s="40">
        <v>749.5</v>
      </c>
      <c r="K58" s="40">
        <v>237</v>
      </c>
      <c r="L58" s="40">
        <f>K58/J58*100</f>
        <v>31.621080720480322</v>
      </c>
    </row>
    <row r="59" spans="1:12" ht="66.75" customHeight="1" x14ac:dyDescent="0.2">
      <c r="A59" s="17">
        <v>18</v>
      </c>
      <c r="B59" s="14" t="s">
        <v>44</v>
      </c>
      <c r="C59" s="17">
        <v>901</v>
      </c>
      <c r="D59" s="19">
        <v>702</v>
      </c>
      <c r="E59" s="20" t="s">
        <v>52</v>
      </c>
      <c r="F59" s="20"/>
      <c r="G59" s="55"/>
      <c r="H59" s="56"/>
      <c r="I59" s="52">
        <v>6000</v>
      </c>
      <c r="J59" s="52">
        <v>5799.6</v>
      </c>
      <c r="K59" s="52">
        <v>5799.6</v>
      </c>
      <c r="L59" s="52">
        <f>K59/J59*100</f>
        <v>100</v>
      </c>
    </row>
    <row r="60" spans="1:12" ht="27.75" customHeight="1" x14ac:dyDescent="0.2">
      <c r="A60" s="17">
        <v>19</v>
      </c>
      <c r="B60" s="14" t="s">
        <v>36</v>
      </c>
      <c r="C60" s="17">
        <v>901</v>
      </c>
      <c r="D60" s="19">
        <v>801</v>
      </c>
      <c r="E60" s="20" t="s">
        <v>26</v>
      </c>
      <c r="F60" s="24"/>
      <c r="G60" s="21"/>
      <c r="H60" s="22"/>
      <c r="I60" s="52">
        <v>31094.6</v>
      </c>
      <c r="J60" s="52">
        <v>31094.6</v>
      </c>
      <c r="K60" s="52">
        <v>12768.4</v>
      </c>
      <c r="L60" s="52">
        <f t="shared" ref="L60:L66" si="3">K60/J60*100</f>
        <v>41.063078476648677</v>
      </c>
    </row>
    <row r="61" spans="1:12" ht="24.75" customHeight="1" x14ac:dyDescent="0.2">
      <c r="A61" s="17">
        <v>20</v>
      </c>
      <c r="B61" s="44" t="s">
        <v>88</v>
      </c>
      <c r="C61" s="31"/>
      <c r="D61" s="19"/>
      <c r="E61" s="20" t="s">
        <v>18</v>
      </c>
      <c r="F61" s="20"/>
      <c r="G61" s="21"/>
      <c r="H61" s="22"/>
      <c r="I61" s="52">
        <f>SUM(I62:I65)</f>
        <v>26907.3</v>
      </c>
      <c r="J61" s="52">
        <f>SUM(J62:J65)</f>
        <v>26911.899999999998</v>
      </c>
      <c r="K61" s="52">
        <f>SUM(K62:K65)</f>
        <v>16359.499999999998</v>
      </c>
      <c r="L61" s="52">
        <f t="shared" si="3"/>
        <v>60.789093300733136</v>
      </c>
    </row>
    <row r="62" spans="1:12" x14ac:dyDescent="0.2">
      <c r="A62" s="17"/>
      <c r="B62" s="14"/>
      <c r="C62" s="31">
        <v>901</v>
      </c>
      <c r="D62" s="27">
        <v>1003</v>
      </c>
      <c r="E62" s="24" t="s">
        <v>19</v>
      </c>
      <c r="F62" s="20"/>
      <c r="G62" s="21"/>
      <c r="H62" s="22"/>
      <c r="I62" s="40">
        <v>2686.7</v>
      </c>
      <c r="J62" s="40">
        <v>2686.7</v>
      </c>
      <c r="K62" s="40">
        <v>1615.4</v>
      </c>
      <c r="L62" s="40">
        <f t="shared" si="3"/>
        <v>60.125804890758182</v>
      </c>
    </row>
    <row r="63" spans="1:12" x14ac:dyDescent="0.2">
      <c r="A63" s="17"/>
      <c r="B63" s="14"/>
      <c r="C63" s="31">
        <v>901</v>
      </c>
      <c r="D63" s="27">
        <v>1003</v>
      </c>
      <c r="E63" s="24" t="s">
        <v>20</v>
      </c>
      <c r="F63" s="20"/>
      <c r="G63" s="21"/>
      <c r="H63" s="22"/>
      <c r="I63" s="40">
        <v>22146</v>
      </c>
      <c r="J63" s="40">
        <v>22146</v>
      </c>
      <c r="K63" s="40">
        <v>13715.8</v>
      </c>
      <c r="L63" s="40">
        <f t="shared" si="3"/>
        <v>61.933532014810801</v>
      </c>
    </row>
    <row r="64" spans="1:12" x14ac:dyDescent="0.2">
      <c r="A64" s="17"/>
      <c r="B64" s="14"/>
      <c r="C64" s="31">
        <v>901</v>
      </c>
      <c r="D64" s="27">
        <v>1003</v>
      </c>
      <c r="E64" s="24" t="s">
        <v>91</v>
      </c>
      <c r="F64" s="20"/>
      <c r="G64" s="21"/>
      <c r="H64" s="76"/>
      <c r="I64" s="40">
        <v>0</v>
      </c>
      <c r="J64" s="40">
        <v>4.5999999999999996</v>
      </c>
      <c r="K64" s="40">
        <v>3.5</v>
      </c>
      <c r="L64" s="40">
        <f t="shared" si="3"/>
        <v>76.08695652173914</v>
      </c>
    </row>
    <row r="65" spans="1:18" x14ac:dyDescent="0.2">
      <c r="A65" s="17"/>
      <c r="B65" s="14"/>
      <c r="C65" s="31">
        <v>901</v>
      </c>
      <c r="D65" s="27">
        <v>1006</v>
      </c>
      <c r="E65" s="24" t="s">
        <v>20</v>
      </c>
      <c r="F65" s="20"/>
      <c r="G65" s="21"/>
      <c r="H65" s="22"/>
      <c r="I65" s="40">
        <v>2074.6</v>
      </c>
      <c r="J65" s="40">
        <v>2074.6</v>
      </c>
      <c r="K65" s="40">
        <v>1024.8</v>
      </c>
      <c r="L65" s="40">
        <f t="shared" si="3"/>
        <v>49.397474211896267</v>
      </c>
    </row>
    <row r="66" spans="1:18" ht="38.25" customHeight="1" x14ac:dyDescent="0.2">
      <c r="A66" s="17">
        <v>21</v>
      </c>
      <c r="B66" s="14" t="s">
        <v>76</v>
      </c>
      <c r="C66" s="17">
        <v>901</v>
      </c>
      <c r="D66" s="19">
        <v>1003</v>
      </c>
      <c r="E66" s="33" t="s">
        <v>51</v>
      </c>
      <c r="F66" s="24"/>
      <c r="G66" s="21"/>
      <c r="H66" s="22"/>
      <c r="I66" s="52">
        <f>8.3+10</f>
        <v>18.3</v>
      </c>
      <c r="J66" s="52">
        <f>8.3+10</f>
        <v>18.3</v>
      </c>
      <c r="K66" s="52">
        <v>4.2</v>
      </c>
      <c r="L66" s="52">
        <f t="shared" si="3"/>
        <v>22.950819672131146</v>
      </c>
    </row>
    <row r="67" spans="1:18" ht="39.75" customHeight="1" x14ac:dyDescent="0.2">
      <c r="A67" s="28">
        <v>22</v>
      </c>
      <c r="B67" s="29" t="s">
        <v>77</v>
      </c>
      <c r="C67" s="17"/>
      <c r="D67" s="19"/>
      <c r="E67" s="43" t="s">
        <v>24</v>
      </c>
      <c r="F67" s="24"/>
      <c r="G67" s="21"/>
      <c r="H67" s="22"/>
      <c r="I67" s="52">
        <f>SUM(I68:I69)</f>
        <v>1606.6</v>
      </c>
      <c r="J67" s="52">
        <f>SUM(J68:J69)</f>
        <v>0</v>
      </c>
      <c r="K67" s="52">
        <f>SUM(K68:K69)</f>
        <v>0</v>
      </c>
      <c r="L67" s="52">
        <f>SUM(L68:L69)</f>
        <v>0</v>
      </c>
    </row>
    <row r="68" spans="1:18" ht="15" customHeight="1" x14ac:dyDescent="0.2">
      <c r="A68" s="28"/>
      <c r="B68" s="57"/>
      <c r="C68" s="31">
        <v>901</v>
      </c>
      <c r="D68" s="27">
        <v>505</v>
      </c>
      <c r="E68" s="48" t="s">
        <v>45</v>
      </c>
      <c r="F68" s="24"/>
      <c r="G68" s="21"/>
      <c r="H68" s="22"/>
      <c r="I68" s="40">
        <v>1313</v>
      </c>
      <c r="J68" s="40">
        <v>0</v>
      </c>
      <c r="K68" s="40">
        <v>0</v>
      </c>
      <c r="L68" s="40">
        <v>0</v>
      </c>
    </row>
    <row r="69" spans="1:18" x14ac:dyDescent="0.2">
      <c r="A69" s="28"/>
      <c r="B69" s="18"/>
      <c r="C69" s="31">
        <v>901</v>
      </c>
      <c r="D69" s="27">
        <v>1003</v>
      </c>
      <c r="E69" s="48" t="s">
        <v>45</v>
      </c>
      <c r="F69" s="24"/>
      <c r="G69" s="21"/>
      <c r="H69" s="22"/>
      <c r="I69" s="40">
        <v>293.60000000000002</v>
      </c>
      <c r="J69" s="40">
        <v>0</v>
      </c>
      <c r="K69" s="40">
        <v>0</v>
      </c>
      <c r="L69" s="40">
        <v>0</v>
      </c>
    </row>
    <row r="70" spans="1:18" ht="38.25" customHeight="1" x14ac:dyDescent="0.2">
      <c r="A70" s="28">
        <v>23</v>
      </c>
      <c r="B70" s="14" t="s">
        <v>78</v>
      </c>
      <c r="C70" s="17">
        <v>901</v>
      </c>
      <c r="D70" s="19">
        <v>405</v>
      </c>
      <c r="E70" s="20" t="s">
        <v>82</v>
      </c>
      <c r="F70" s="24"/>
      <c r="G70" s="21"/>
      <c r="H70" s="22"/>
      <c r="I70" s="52">
        <v>132</v>
      </c>
      <c r="J70" s="52">
        <v>132</v>
      </c>
      <c r="K70" s="52">
        <v>0</v>
      </c>
      <c r="L70" s="52">
        <v>0</v>
      </c>
    </row>
    <row r="71" spans="1:18" ht="36.75" customHeight="1" x14ac:dyDescent="0.2">
      <c r="A71" s="17">
        <v>24</v>
      </c>
      <c r="B71" s="18" t="s">
        <v>67</v>
      </c>
      <c r="C71" s="17">
        <v>901</v>
      </c>
      <c r="D71" s="19">
        <v>113</v>
      </c>
      <c r="E71" s="20" t="s">
        <v>21</v>
      </c>
      <c r="F71" s="20"/>
      <c r="G71" s="21"/>
      <c r="H71" s="22"/>
      <c r="I71" s="52">
        <v>292.10000000000002</v>
      </c>
      <c r="J71" s="52">
        <v>292.10000000000002</v>
      </c>
      <c r="K71" s="52">
        <v>153</v>
      </c>
      <c r="L71" s="52">
        <f t="shared" ref="L71:L77" si="4">K71/J71*100</f>
        <v>52.379322149948649</v>
      </c>
      <c r="R71" s="9"/>
    </row>
    <row r="72" spans="1:18" ht="35.25" customHeight="1" x14ac:dyDescent="0.2">
      <c r="A72" s="23">
        <v>25</v>
      </c>
      <c r="B72" s="29" t="s">
        <v>66</v>
      </c>
      <c r="C72" s="58"/>
      <c r="D72" s="59"/>
      <c r="E72" s="60" t="s">
        <v>22</v>
      </c>
      <c r="F72" s="60"/>
      <c r="G72" s="25"/>
      <c r="H72" s="25"/>
      <c r="I72" s="52">
        <v>2154.9</v>
      </c>
      <c r="J72" s="52">
        <f>SUM(J73:J74)</f>
        <v>2270.1999999999998</v>
      </c>
      <c r="K72" s="52">
        <f>SUM(K73:K74)</f>
        <v>1181.0999999999999</v>
      </c>
      <c r="L72" s="52">
        <f t="shared" si="4"/>
        <v>52.026253193551227</v>
      </c>
    </row>
    <row r="73" spans="1:18" ht="18.75" customHeight="1" x14ac:dyDescent="0.2">
      <c r="A73" s="23"/>
      <c r="B73" s="37"/>
      <c r="C73" s="90">
        <v>919</v>
      </c>
      <c r="D73" s="38">
        <v>106</v>
      </c>
      <c r="E73" s="39" t="s">
        <v>106</v>
      </c>
      <c r="F73" s="39"/>
      <c r="G73" s="25"/>
      <c r="H73" s="25"/>
      <c r="I73" s="40">
        <v>2154.9</v>
      </c>
      <c r="J73" s="40">
        <v>2210.1999999999998</v>
      </c>
      <c r="K73" s="40">
        <v>1121.0999999999999</v>
      </c>
      <c r="L73" s="40">
        <f t="shared" si="4"/>
        <v>50.723916387657233</v>
      </c>
    </row>
    <row r="74" spans="1:18" ht="17.25" customHeight="1" x14ac:dyDescent="0.2">
      <c r="A74" s="23"/>
      <c r="B74" s="37"/>
      <c r="C74" s="90">
        <v>919</v>
      </c>
      <c r="D74" s="38">
        <v>113</v>
      </c>
      <c r="E74" s="39" t="s">
        <v>106</v>
      </c>
      <c r="F74" s="39"/>
      <c r="G74" s="25"/>
      <c r="H74" s="25"/>
      <c r="I74" s="40">
        <v>0</v>
      </c>
      <c r="J74" s="40">
        <v>60</v>
      </c>
      <c r="K74" s="40">
        <v>60</v>
      </c>
      <c r="L74" s="40">
        <f t="shared" si="4"/>
        <v>100</v>
      </c>
    </row>
    <row r="75" spans="1:18" ht="51" customHeight="1" x14ac:dyDescent="0.2">
      <c r="A75" s="17">
        <v>26</v>
      </c>
      <c r="B75" s="14" t="s">
        <v>27</v>
      </c>
      <c r="C75" s="61"/>
      <c r="D75" s="46"/>
      <c r="E75" s="43" t="s">
        <v>39</v>
      </c>
      <c r="F75" s="49"/>
      <c r="G75" s="50"/>
      <c r="H75" s="51"/>
      <c r="I75" s="52">
        <f>SUM(I76:I77)</f>
        <v>690</v>
      </c>
      <c r="J75" s="52">
        <f>SUM(J76:J77)</f>
        <v>1822.9</v>
      </c>
      <c r="K75" s="52">
        <f>SUM(K76:K78)</f>
        <v>553.70000000000005</v>
      </c>
      <c r="L75" s="52">
        <f t="shared" si="4"/>
        <v>30.374677711339075</v>
      </c>
    </row>
    <row r="76" spans="1:18" ht="16.5" customHeight="1" x14ac:dyDescent="0.2">
      <c r="A76" s="17"/>
      <c r="B76" s="14"/>
      <c r="C76" s="78">
        <v>901</v>
      </c>
      <c r="D76" s="79">
        <v>412</v>
      </c>
      <c r="E76" s="48" t="s">
        <v>89</v>
      </c>
      <c r="F76" s="80"/>
      <c r="G76" s="81"/>
      <c r="H76" s="82"/>
      <c r="I76" s="40">
        <v>690</v>
      </c>
      <c r="J76" s="40">
        <v>690</v>
      </c>
      <c r="K76" s="40">
        <v>0</v>
      </c>
      <c r="L76" s="40">
        <f t="shared" si="4"/>
        <v>0</v>
      </c>
    </row>
    <row r="77" spans="1:18" ht="15.75" customHeight="1" x14ac:dyDescent="0.2">
      <c r="A77" s="17"/>
      <c r="B77" s="14"/>
      <c r="C77" s="78">
        <v>901</v>
      </c>
      <c r="D77" s="79">
        <v>412</v>
      </c>
      <c r="E77" s="48" t="s">
        <v>90</v>
      </c>
      <c r="F77" s="80"/>
      <c r="G77" s="81"/>
      <c r="H77" s="82"/>
      <c r="I77" s="40">
        <v>0</v>
      </c>
      <c r="J77" s="40">
        <v>1132.9000000000001</v>
      </c>
      <c r="K77" s="40">
        <v>379.1</v>
      </c>
      <c r="L77" s="40">
        <f t="shared" si="4"/>
        <v>33.462794597934504</v>
      </c>
    </row>
    <row r="78" spans="1:18" ht="15.75" customHeight="1" x14ac:dyDescent="0.2">
      <c r="A78" s="17"/>
      <c r="B78" s="14"/>
      <c r="C78" s="78">
        <v>901</v>
      </c>
      <c r="D78" s="79">
        <v>412</v>
      </c>
      <c r="E78" s="48" t="s">
        <v>101</v>
      </c>
      <c r="F78" s="80"/>
      <c r="G78" s="81"/>
      <c r="H78" s="82"/>
      <c r="I78" s="40">
        <v>0</v>
      </c>
      <c r="J78" s="40">
        <v>0</v>
      </c>
      <c r="K78" s="40">
        <v>174.6</v>
      </c>
      <c r="L78" s="40">
        <v>0</v>
      </c>
    </row>
    <row r="79" spans="1:18" ht="36.75" customHeight="1" x14ac:dyDescent="0.2">
      <c r="A79" s="17">
        <v>27</v>
      </c>
      <c r="B79" s="14" t="s">
        <v>84</v>
      </c>
      <c r="C79" s="61"/>
      <c r="D79" s="19"/>
      <c r="E79" s="20" t="s">
        <v>50</v>
      </c>
      <c r="F79" s="49"/>
      <c r="G79" s="50"/>
      <c r="H79" s="51"/>
      <c r="I79" s="52">
        <f>SUM(I80:I82)</f>
        <v>54.7</v>
      </c>
      <c r="J79" s="52">
        <f>SUM(J80:J82)</f>
        <v>74</v>
      </c>
      <c r="K79" s="52">
        <f>SUM(K80:K82)</f>
        <v>42</v>
      </c>
      <c r="L79" s="52">
        <f>K79/J79*100</f>
        <v>56.756756756756758</v>
      </c>
    </row>
    <row r="80" spans="1:18" ht="16.5" customHeight="1" x14ac:dyDescent="0.2">
      <c r="A80" s="17"/>
      <c r="B80" s="88"/>
      <c r="C80" s="78">
        <v>901</v>
      </c>
      <c r="D80" s="27">
        <v>314</v>
      </c>
      <c r="E80" s="24" t="s">
        <v>107</v>
      </c>
      <c r="F80" s="80"/>
      <c r="G80" s="81"/>
      <c r="H80" s="82"/>
      <c r="I80" s="40">
        <v>54.7</v>
      </c>
      <c r="J80" s="40">
        <v>42</v>
      </c>
      <c r="K80" s="40">
        <v>42</v>
      </c>
      <c r="L80" s="40">
        <f>K80/J80*100</f>
        <v>100</v>
      </c>
    </row>
    <row r="81" spans="1:15" ht="15" customHeight="1" x14ac:dyDescent="0.2">
      <c r="A81" s="17"/>
      <c r="B81" s="88"/>
      <c r="C81" s="78">
        <v>901</v>
      </c>
      <c r="D81" s="27">
        <v>707</v>
      </c>
      <c r="E81" s="24" t="s">
        <v>107</v>
      </c>
      <c r="F81" s="80"/>
      <c r="G81" s="81"/>
      <c r="H81" s="82"/>
      <c r="I81" s="40">
        <v>0</v>
      </c>
      <c r="J81" s="40">
        <v>27</v>
      </c>
      <c r="K81" s="40">
        <v>0</v>
      </c>
      <c r="L81" s="40">
        <v>0</v>
      </c>
    </row>
    <row r="82" spans="1:15" ht="18.75" customHeight="1" x14ac:dyDescent="0.2">
      <c r="A82" s="17"/>
      <c r="B82" s="88"/>
      <c r="C82" s="78">
        <v>901</v>
      </c>
      <c r="D82" s="27">
        <v>709</v>
      </c>
      <c r="E82" s="24" t="s">
        <v>107</v>
      </c>
      <c r="F82" s="80"/>
      <c r="G82" s="81"/>
      <c r="H82" s="82"/>
      <c r="I82" s="40">
        <v>0</v>
      </c>
      <c r="J82" s="40">
        <v>5</v>
      </c>
      <c r="K82" s="40">
        <v>0</v>
      </c>
      <c r="L82" s="40">
        <v>0</v>
      </c>
    </row>
    <row r="83" spans="1:15" ht="53.25" customHeight="1" x14ac:dyDescent="0.2">
      <c r="A83" s="17">
        <v>28</v>
      </c>
      <c r="B83" s="62" t="s">
        <v>28</v>
      </c>
      <c r="C83" s="61">
        <v>901</v>
      </c>
      <c r="D83" s="19">
        <v>501</v>
      </c>
      <c r="E83" s="20" t="s">
        <v>29</v>
      </c>
      <c r="F83" s="49"/>
      <c r="G83" s="50"/>
      <c r="H83" s="51"/>
      <c r="I83" s="52">
        <v>75.8</v>
      </c>
      <c r="J83" s="52">
        <v>75.8</v>
      </c>
      <c r="K83" s="52">
        <v>0</v>
      </c>
      <c r="L83" s="52">
        <v>0</v>
      </c>
    </row>
    <row r="84" spans="1:15" ht="39" customHeight="1" x14ac:dyDescent="0.2">
      <c r="A84" s="17">
        <v>29</v>
      </c>
      <c r="B84" s="14" t="s">
        <v>30</v>
      </c>
      <c r="C84" s="61"/>
      <c r="D84" s="19"/>
      <c r="E84" s="20" t="s">
        <v>31</v>
      </c>
      <c r="F84" s="49"/>
      <c r="G84" s="50"/>
      <c r="H84" s="51"/>
      <c r="I84" s="52">
        <v>1208.3</v>
      </c>
      <c r="J84" s="52">
        <f>SUM(J85:J86)</f>
        <v>2610.1</v>
      </c>
      <c r="K84" s="52">
        <f>SUM(K85:K86)</f>
        <v>1458.6</v>
      </c>
      <c r="L84" s="52">
        <f>K84/J84*100</f>
        <v>55.882916363357729</v>
      </c>
    </row>
    <row r="85" spans="1:15" ht="17.25" customHeight="1" x14ac:dyDescent="0.2">
      <c r="A85" s="17"/>
      <c r="B85" s="88"/>
      <c r="C85" s="78">
        <v>901</v>
      </c>
      <c r="D85" s="27">
        <v>1003</v>
      </c>
      <c r="E85" s="24" t="s">
        <v>108</v>
      </c>
      <c r="F85" s="80"/>
      <c r="G85" s="81"/>
      <c r="H85" s="82"/>
      <c r="I85" s="40">
        <v>1208.3</v>
      </c>
      <c r="J85" s="40">
        <v>0</v>
      </c>
      <c r="K85" s="40">
        <v>0</v>
      </c>
      <c r="L85" s="40">
        <v>0</v>
      </c>
    </row>
    <row r="86" spans="1:15" ht="16.5" customHeight="1" x14ac:dyDescent="0.2">
      <c r="A86" s="17"/>
      <c r="B86" s="88"/>
      <c r="C86" s="78">
        <v>901</v>
      </c>
      <c r="D86" s="27">
        <v>1003</v>
      </c>
      <c r="E86" s="24" t="s">
        <v>102</v>
      </c>
      <c r="F86" s="80"/>
      <c r="G86" s="81"/>
      <c r="H86" s="82"/>
      <c r="I86" s="40">
        <v>0</v>
      </c>
      <c r="J86" s="40">
        <v>2610.1</v>
      </c>
      <c r="K86" s="40">
        <v>1458.6</v>
      </c>
      <c r="L86" s="40">
        <f>K86/J86*100</f>
        <v>55.882916363357729</v>
      </c>
    </row>
    <row r="87" spans="1:15" ht="30.75" customHeight="1" x14ac:dyDescent="0.2">
      <c r="A87" s="17">
        <v>30</v>
      </c>
      <c r="B87" s="63" t="s">
        <v>34</v>
      </c>
      <c r="C87" s="61">
        <v>901</v>
      </c>
      <c r="D87" s="19">
        <v>1003</v>
      </c>
      <c r="E87" s="20" t="s">
        <v>35</v>
      </c>
      <c r="F87" s="49"/>
      <c r="G87" s="50"/>
      <c r="H87" s="51"/>
      <c r="I87" s="52">
        <v>15.6</v>
      </c>
      <c r="J87" s="52">
        <v>15.6</v>
      </c>
      <c r="K87" s="52">
        <v>0</v>
      </c>
      <c r="L87" s="52">
        <v>0</v>
      </c>
    </row>
    <row r="88" spans="1:15" ht="30" customHeight="1" x14ac:dyDescent="0.2">
      <c r="A88" s="17">
        <v>31</v>
      </c>
      <c r="B88" s="63" t="s">
        <v>42</v>
      </c>
      <c r="C88" s="61">
        <v>901</v>
      </c>
      <c r="D88" s="19">
        <v>412</v>
      </c>
      <c r="E88" s="20" t="s">
        <v>49</v>
      </c>
      <c r="F88" s="49"/>
      <c r="G88" s="50"/>
      <c r="H88" s="51"/>
      <c r="I88" s="52">
        <v>10</v>
      </c>
      <c r="J88" s="52">
        <v>10</v>
      </c>
      <c r="K88" s="52">
        <v>0</v>
      </c>
      <c r="L88" s="52">
        <v>0</v>
      </c>
    </row>
    <row r="89" spans="1:15" ht="43.5" customHeight="1" x14ac:dyDescent="0.2">
      <c r="A89" s="17">
        <v>32</v>
      </c>
      <c r="B89" s="30" t="s">
        <v>46</v>
      </c>
      <c r="C89" s="61"/>
      <c r="D89" s="19"/>
      <c r="E89" s="20" t="s">
        <v>47</v>
      </c>
      <c r="F89" s="49"/>
      <c r="G89" s="50"/>
      <c r="H89" s="51"/>
      <c r="I89" s="52">
        <v>166.3</v>
      </c>
      <c r="J89" s="52">
        <f>SUM(J90:J91)</f>
        <v>166.3</v>
      </c>
      <c r="K89" s="52">
        <f>SUM(K90:K91)</f>
        <v>19.899999999999999</v>
      </c>
      <c r="L89" s="52">
        <f>K89/J89*100</f>
        <v>11.966325917017437</v>
      </c>
    </row>
    <row r="90" spans="1:15" ht="16.5" customHeight="1" x14ac:dyDescent="0.2">
      <c r="A90" s="17"/>
      <c r="B90" s="91"/>
      <c r="C90" s="78">
        <v>901</v>
      </c>
      <c r="D90" s="27">
        <v>314</v>
      </c>
      <c r="E90" s="24" t="s">
        <v>109</v>
      </c>
      <c r="F90" s="80"/>
      <c r="G90" s="81"/>
      <c r="H90" s="82"/>
      <c r="I90" s="40">
        <v>166.3</v>
      </c>
      <c r="J90" s="40">
        <v>0</v>
      </c>
      <c r="K90" s="40">
        <v>0</v>
      </c>
      <c r="L90" s="40">
        <v>0</v>
      </c>
    </row>
    <row r="91" spans="1:15" ht="15" customHeight="1" x14ac:dyDescent="0.2">
      <c r="A91" s="17"/>
      <c r="B91" s="91"/>
      <c r="C91" s="78">
        <v>901</v>
      </c>
      <c r="D91" s="27">
        <v>709</v>
      </c>
      <c r="E91" s="24" t="s">
        <v>109</v>
      </c>
      <c r="F91" s="80"/>
      <c r="G91" s="81"/>
      <c r="H91" s="82"/>
      <c r="I91" s="40">
        <v>0</v>
      </c>
      <c r="J91" s="40">
        <v>166.3</v>
      </c>
      <c r="K91" s="40">
        <v>19.899999999999999</v>
      </c>
      <c r="L91" s="40">
        <f>K91/J91*100</f>
        <v>11.966325917017437</v>
      </c>
    </row>
    <row r="92" spans="1:15" ht="39" customHeight="1" x14ac:dyDescent="0.2">
      <c r="A92" s="17">
        <v>33</v>
      </c>
      <c r="B92" s="74" t="s">
        <v>86</v>
      </c>
      <c r="C92" s="61">
        <v>901</v>
      </c>
      <c r="D92" s="19">
        <v>502</v>
      </c>
      <c r="E92" s="20" t="s">
        <v>48</v>
      </c>
      <c r="F92" s="49"/>
      <c r="G92" s="50"/>
      <c r="H92" s="51"/>
      <c r="I92" s="52">
        <v>2015</v>
      </c>
      <c r="J92" s="52">
        <v>3525.4</v>
      </c>
      <c r="K92" s="52">
        <v>2101.8000000000002</v>
      </c>
      <c r="L92" s="52">
        <f>K92/J92*100</f>
        <v>59.618766664775634</v>
      </c>
    </row>
    <row r="93" spans="1:15" ht="36" customHeight="1" x14ac:dyDescent="0.2">
      <c r="A93" s="17">
        <v>34</v>
      </c>
      <c r="B93" s="29" t="s">
        <v>80</v>
      </c>
      <c r="C93" s="61">
        <v>901</v>
      </c>
      <c r="D93" s="19">
        <v>707</v>
      </c>
      <c r="E93" s="20" t="s">
        <v>81</v>
      </c>
      <c r="F93" s="49"/>
      <c r="G93" s="50"/>
      <c r="H93" s="51"/>
      <c r="I93" s="52">
        <v>15</v>
      </c>
      <c r="J93" s="52">
        <v>15</v>
      </c>
      <c r="K93" s="52">
        <v>0</v>
      </c>
      <c r="L93" s="52">
        <v>0</v>
      </c>
    </row>
    <row r="94" spans="1:15" x14ac:dyDescent="0.2">
      <c r="A94" s="17"/>
      <c r="B94" s="14" t="s">
        <v>6</v>
      </c>
      <c r="C94" s="31"/>
      <c r="D94" s="31"/>
      <c r="E94" s="31"/>
      <c r="F94" s="31"/>
      <c r="G94" s="64"/>
      <c r="H94" s="31"/>
      <c r="I94" s="65">
        <f>SUM(I8+I9+I16+I17+I18+I21+I24+I27+I30+I34+I35+I38+I39+I44+I45+I46+I47+I59+I60+I61+I66+I67+I70+I71+I72+I75+I79+I83+I84+I87+I88+I89+I92+I93)</f>
        <v>311399.29999999993</v>
      </c>
      <c r="J94" s="65">
        <f>SUM(J8+J9+J16+J17+J18+J21+J24+J27+J30+J34+J35+J38+J39+J44+J45+J46+J47+J59+J60+J61+J66+J67+J70+J71+J72+J75+J79+J83+J84+J87+J88+J89+J92+J93)</f>
        <v>321887.85000000003</v>
      </c>
      <c r="K94" s="65">
        <f>SUM(K8+K9+K16+K17+K18+K21+K24+K27+K30+K34+K35+K38+K39+K44+K45+K46+K47+K59+K60+K61+K66+K67+K70+K71+K72+K75+K79+K83+K84+K87+K88+K89+K92+K93)</f>
        <v>163972.80000000002</v>
      </c>
      <c r="L94" s="65">
        <f>K94/J94*100</f>
        <v>50.940972142937355</v>
      </c>
      <c r="M94" s="77"/>
      <c r="O94" s="3"/>
    </row>
    <row r="95" spans="1:15" x14ac:dyDescent="0.2">
      <c r="A95" s="66"/>
      <c r="B95" s="11"/>
      <c r="C95" s="22"/>
      <c r="D95" s="22"/>
      <c r="E95" s="22"/>
      <c r="F95" s="22"/>
      <c r="G95" s="67"/>
      <c r="H95" s="66"/>
      <c r="I95" s="66"/>
      <c r="J95" s="66"/>
      <c r="K95" s="66"/>
      <c r="L95" s="12"/>
    </row>
    <row r="96" spans="1:15" x14ac:dyDescent="0.2">
      <c r="A96" s="66"/>
      <c r="B96" s="11"/>
      <c r="C96" s="22"/>
      <c r="D96" s="94"/>
      <c r="E96" s="95"/>
      <c r="F96" s="95"/>
      <c r="G96" s="95"/>
      <c r="H96" s="95"/>
      <c r="I96" s="95"/>
      <c r="J96" s="95"/>
      <c r="K96" s="95"/>
      <c r="L96" s="95"/>
    </row>
    <row r="97" spans="1:14" ht="15" x14ac:dyDescent="0.2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1:14" ht="14.25" x14ac:dyDescent="0.2">
      <c r="A98" s="68"/>
      <c r="B98" s="69"/>
      <c r="C98" s="70"/>
      <c r="D98" s="70"/>
      <c r="E98" s="70"/>
      <c r="F98" s="70"/>
      <c r="G98" s="71"/>
      <c r="H98" s="68"/>
      <c r="I98" s="68"/>
      <c r="J98" s="68"/>
      <c r="K98" s="68"/>
      <c r="L98" s="72"/>
      <c r="N98" s="7"/>
    </row>
  </sheetData>
  <autoFilter ref="A7:L94"/>
  <mergeCells count="8">
    <mergeCell ref="A97:L97"/>
    <mergeCell ref="D96:L96"/>
    <mergeCell ref="C1:L1"/>
    <mergeCell ref="C2:L2"/>
    <mergeCell ref="C3:L3"/>
    <mergeCell ref="C4:L4"/>
    <mergeCell ref="B5:H5"/>
    <mergeCell ref="A6:L6"/>
  </mergeCells>
  <pageMargins left="0.9055118110236221" right="0.19685039370078741" top="0.19685039370078741" bottom="0.19685039370078741" header="0.11811023622047245" footer="0.51181102362204722"/>
  <pageSetup paperSize="9" scale="71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2020-05-19T12:55:40Z</cp:lastPrinted>
  <dcterms:created xsi:type="dcterms:W3CDTF">1996-10-08T23:32:33Z</dcterms:created>
  <dcterms:modified xsi:type="dcterms:W3CDTF">2020-08-20T08:46:15Z</dcterms:modified>
</cp:coreProperties>
</file>