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'прилож.1'!$A$1:$Q$77</definedName>
  </definedNames>
  <calcPr fullCalcOnLoad="1"/>
</workbook>
</file>

<file path=xl/sharedStrings.xml><?xml version="1.0" encoding="utf-8"?>
<sst xmlns="http://schemas.openxmlformats.org/spreadsheetml/2006/main" count="474" uniqueCount="129">
  <si>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</si>
  <si>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</si>
  <si>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</si>
  <si>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</si>
  <si>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</si>
  <si>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</si>
  <si>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</si>
  <si>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</si>
  <si>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</si>
  <si>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</si>
  <si>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</si>
  <si>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</si>
  <si>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</si>
  <si>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</si>
  <si>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</si>
  <si>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</si>
  <si>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</si>
  <si>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</si>
  <si>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</si>
  <si>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</si>
  <si>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</si>
  <si>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</si>
  <si>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</si>
  <si>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</si>
  <si>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</si>
  <si>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</si>
  <si>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</si>
  <si>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</si>
  <si>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</si>
  <si>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</si>
  <si>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</si>
  <si>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</si>
  <si>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</si>
  <si>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</si>
  <si>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</si>
  <si>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</si>
  <si>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</si>
  <si>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</si>
  <si>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</si>
  <si>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</si>
  <si>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</si>
  <si>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</si>
  <si>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</si>
  <si>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</si>
  <si>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</si>
  <si>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</si>
  <si>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</si>
  <si>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</si>
  <si>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</si>
  <si>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</si>
  <si>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</si>
  <si>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</si>
  <si>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</si>
  <si>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</si>
  <si>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</si>
  <si>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</si>
  <si>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</si>
  <si>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</si>
  <si>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</si>
  <si>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</si>
  <si>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</si>
  <si>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</si>
  <si>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</si>
  <si>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01020</t>
  </si>
  <si>
    <t>06032</t>
  </si>
  <si>
    <t>06042</t>
  </si>
  <si>
    <t>05012</t>
  </si>
  <si>
    <t>05074</t>
  </si>
  <si>
    <t>0003</t>
  </si>
  <si>
    <t>01994</t>
  </si>
  <si>
    <t>0001</t>
  </si>
  <si>
    <t>0004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</si>
  <si>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</si>
  <si>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</si>
  <si>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</si>
  <si>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</si>
  <si>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</si>
  <si>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</si>
  <si>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</si>
  <si>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</si>
  <si>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</si>
  <si>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</si>
  <si>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35120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</si>
  <si>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</si>
  <si>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</si>
  <si>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</si>
  <si>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</si>
  <si>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</si>
  <si>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</si>
  <si>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</si>
  <si>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</si>
  <si>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</si>
  <si>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</si>
  <si>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</si>
  <si>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</si>
  <si>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</si>
  <si>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</si>
  <si>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</si>
  <si>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</si>
  <si>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</si>
  <si>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</si>
  <si>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</si>
  <si>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</si>
  <si>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Сумма в тысячах рублей на 2022 год</t>
  </si>
  <si>
    <t>Сумма в тысячах рублей на 2023год</t>
  </si>
  <si>
    <t>09044</t>
  </si>
  <si>
    <t>СВОД  ДОХОДОВ БЮДЖЕТА МАХНЁВСКОГО МУНИЦИПАЛЬНОГО ОБРАЗОВАНИЯ НА ПЛАНОВЫЙ ПЕРИОД 2022 И 2023 ГОДЫ</t>
  </si>
  <si>
    <t>0010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</si>
  <si>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размещения нестационарных торговых объектов)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</si>
  <si>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соственности городских округов)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</si>
  <si>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</si>
  <si>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</si>
  <si>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</si>
  <si>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</si>
  <si>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</si>
  <si>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</si>
  <si>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</si>
  <si>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</si>
  <si>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</si>
  <si>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</si>
  <si>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</si>
  <si>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</si>
  <si>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</si>
  <si>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Глава Махнёвского муниципального образования                                                                              А.С.Корелин</t>
  </si>
  <si>
    <t>45303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</si>
  <si>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</si>
  <si>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40000</t>
  </si>
  <si>
    <t>Иные межбюджетные трансферты</t>
  </si>
  <si>
    <t xml:space="preserve"> к Решению Думы Махнёвского муниципального образования  от 27.07.2021 № 74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</si>
</sst>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</numFmts>
  <fonts count="50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8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33" borderId="0" xfId="0" applyFont="1" applyFill="1" applyAlignment="1">
      <alignment wrapText="1"/>
    </xf>
    <xf numFmtId="0" fontId="5" fillId="0" borderId="0" xfId="0" applyNumberFormat="1" applyFont="1" applyAlignment="1">
      <alignment wrapText="1"/>
    </xf>
    <xf numFmtId="0" fontId="5" fillId="33" borderId="0" xfId="0" applyFont="1" applyFill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8" xfId="0" applyNumberFormat="1" applyFont="1" applyFill="1" applyBorder="1" applyAlignment="1">
      <alignment horizontal="left" wrapText="1"/>
    </xf>
    <xf numFmtId="180" fontId="11" fillId="33" borderId="13" xfId="0" applyNumberFormat="1" applyFont="1" applyFill="1" applyBorder="1" applyAlignment="1">
      <alignment/>
    </xf>
    <xf numFmtId="180" fontId="11" fillId="33" borderId="19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/>
    </xf>
    <xf numFmtId="180" fontId="11" fillId="33" borderId="26" xfId="0" applyNumberFormat="1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wrapText="1"/>
    </xf>
    <xf numFmtId="180" fontId="6" fillId="33" borderId="20" xfId="0" applyNumberFormat="1" applyFont="1" applyFill="1" applyBorder="1" applyAlignment="1">
      <alignment/>
    </xf>
    <xf numFmtId="180" fontId="6" fillId="33" borderId="28" xfId="0" applyNumberFormat="1" applyFont="1" applyFill="1" applyBorder="1" applyAlignment="1">
      <alignment/>
    </xf>
    <xf numFmtId="49" fontId="11" fillId="33" borderId="29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/>
    </xf>
    <xf numFmtId="0" fontId="10" fillId="0" borderId="31" xfId="0" applyFont="1" applyBorder="1" applyAlignment="1">
      <alignment/>
    </xf>
    <xf numFmtId="180" fontId="11" fillId="33" borderId="32" xfId="0" applyNumberFormat="1" applyFont="1" applyFill="1" applyBorder="1" applyAlignment="1">
      <alignment/>
    </xf>
    <xf numFmtId="0" fontId="6" fillId="33" borderId="30" xfId="0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9" fontId="6" fillId="33" borderId="36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wrapText="1"/>
    </xf>
    <xf numFmtId="180" fontId="6" fillId="33" borderId="25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6" fillId="33" borderId="29" xfId="0" applyNumberFormat="1" applyFont="1" applyFill="1" applyBorder="1" applyAlignment="1">
      <alignment horizontal="center"/>
    </xf>
    <xf numFmtId="180" fontId="11" fillId="33" borderId="0" xfId="0" applyNumberFormat="1" applyFont="1" applyFill="1" applyBorder="1" applyAlignment="1">
      <alignment/>
    </xf>
    <xf numFmtId="49" fontId="11" fillId="33" borderId="27" xfId="0" applyNumberFormat="1" applyFont="1" applyFill="1" applyBorder="1" applyAlignment="1">
      <alignment horizontal="center"/>
    </xf>
    <xf numFmtId="180" fontId="11" fillId="33" borderId="20" xfId="0" applyNumberFormat="1" applyFont="1" applyFill="1" applyBorder="1" applyAlignment="1">
      <alignment horizontal="right"/>
    </xf>
    <xf numFmtId="180" fontId="11" fillId="33" borderId="28" xfId="0" applyNumberFormat="1" applyFont="1" applyFill="1" applyBorder="1" applyAlignment="1">
      <alignment horizontal="right"/>
    </xf>
    <xf numFmtId="0" fontId="6" fillId="33" borderId="24" xfId="0" applyNumberFormat="1" applyFont="1" applyFill="1" applyBorder="1" applyAlignment="1">
      <alignment vertical="center" wrapText="1"/>
    </xf>
    <xf numFmtId="49" fontId="6" fillId="33" borderId="24" xfId="0" applyNumberFormat="1" applyFont="1" applyFill="1" applyBorder="1" applyAlignment="1">
      <alignment vertical="center" wrapText="1"/>
    </xf>
    <xf numFmtId="180" fontId="6" fillId="33" borderId="20" xfId="0" applyNumberFormat="1" applyFont="1" applyFill="1" applyBorder="1" applyAlignment="1">
      <alignment horizontal="right"/>
    </xf>
    <xf numFmtId="49" fontId="11" fillId="33" borderId="24" xfId="0" applyNumberFormat="1" applyFont="1" applyFill="1" applyBorder="1" applyAlignment="1">
      <alignment wrapText="1"/>
    </xf>
    <xf numFmtId="49" fontId="10" fillId="0" borderId="0" xfId="0" applyNumberFormat="1" applyFont="1" applyAlignment="1">
      <alignment/>
    </xf>
    <xf numFmtId="180" fontId="11" fillId="33" borderId="20" xfId="0" applyNumberFormat="1" applyFont="1" applyFill="1" applyBorder="1" applyAlignment="1">
      <alignment/>
    </xf>
    <xf numFmtId="180" fontId="11" fillId="33" borderId="28" xfId="0" applyNumberFormat="1" applyFont="1" applyFill="1" applyBorder="1" applyAlignment="1">
      <alignment/>
    </xf>
    <xf numFmtId="49" fontId="6" fillId="33" borderId="24" xfId="0" applyNumberFormat="1" applyFont="1" applyFill="1" applyBorder="1" applyAlignment="1">
      <alignment wrapText="1"/>
    </xf>
    <xf numFmtId="49" fontId="5" fillId="0" borderId="37" xfId="0" applyNumberFormat="1" applyFont="1" applyBorder="1" applyAlignment="1">
      <alignment/>
    </xf>
    <xf numFmtId="49" fontId="11" fillId="33" borderId="24" xfId="0" applyNumberFormat="1" applyFont="1" applyFill="1" applyBorder="1" applyAlignment="1">
      <alignment vertical="center" wrapText="1"/>
    </xf>
    <xf numFmtId="180" fontId="6" fillId="33" borderId="25" xfId="0" applyNumberFormat="1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0" fontId="6" fillId="33" borderId="20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49" fontId="6" fillId="33" borderId="24" xfId="0" applyNumberFormat="1" applyFont="1" applyFill="1" applyBorder="1" applyAlignment="1">
      <alignment horizontal="center"/>
    </xf>
    <xf numFmtId="180" fontId="6" fillId="33" borderId="30" xfId="0" applyNumberFormat="1" applyFont="1" applyFill="1" applyBorder="1" applyAlignment="1">
      <alignment horizontal="right"/>
    </xf>
    <xf numFmtId="180" fontId="6" fillId="33" borderId="30" xfId="0" applyNumberFormat="1" applyFont="1" applyFill="1" applyBorder="1" applyAlignment="1">
      <alignment/>
    </xf>
    <xf numFmtId="180" fontId="6" fillId="33" borderId="32" xfId="0" applyNumberFormat="1" applyFont="1" applyFill="1" applyBorder="1" applyAlignment="1">
      <alignment/>
    </xf>
    <xf numFmtId="49" fontId="11" fillId="33" borderId="24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 horizontal="right"/>
    </xf>
    <xf numFmtId="180" fontId="11" fillId="33" borderId="32" xfId="0" applyNumberFormat="1" applyFont="1" applyFill="1" applyBorder="1" applyAlignment="1">
      <alignment horizontal="right"/>
    </xf>
    <xf numFmtId="49" fontId="11" fillId="33" borderId="34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 horizontal="right"/>
    </xf>
    <xf numFmtId="0" fontId="6" fillId="33" borderId="37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180" fontId="12" fillId="33" borderId="20" xfId="0" applyNumberFormat="1" applyFont="1" applyFill="1" applyBorder="1" applyAlignment="1">
      <alignment/>
    </xf>
    <xf numFmtId="0" fontId="13" fillId="0" borderId="22" xfId="0" applyNumberFormat="1" applyFont="1" applyBorder="1" applyAlignment="1">
      <alignment wrapText="1"/>
    </xf>
    <xf numFmtId="0" fontId="11" fillId="0" borderId="20" xfId="0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wrapText="1"/>
    </xf>
    <xf numFmtId="180" fontId="6" fillId="33" borderId="38" xfId="0" applyNumberFormat="1" applyFont="1" applyFill="1" applyBorder="1" applyAlignment="1">
      <alignment/>
    </xf>
    <xf numFmtId="180" fontId="6" fillId="33" borderId="39" xfId="0" applyNumberFormat="1" applyFont="1" applyFill="1" applyBorder="1" applyAlignment="1">
      <alignment/>
    </xf>
    <xf numFmtId="0" fontId="11" fillId="0" borderId="38" xfId="0" applyFont="1" applyBorder="1" applyAlignment="1">
      <alignment wrapText="1"/>
    </xf>
    <xf numFmtId="180" fontId="11" fillId="33" borderId="38" xfId="0" applyNumberFormat="1" applyFont="1" applyFill="1" applyBorder="1" applyAlignment="1">
      <alignment/>
    </xf>
    <xf numFmtId="180" fontId="11" fillId="33" borderId="39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0" fontId="11" fillId="0" borderId="20" xfId="0" applyFont="1" applyBorder="1" applyAlignment="1">
      <alignment/>
    </xf>
    <xf numFmtId="0" fontId="6" fillId="33" borderId="40" xfId="0" applyNumberFormat="1" applyFont="1" applyFill="1" applyBorder="1" applyAlignment="1">
      <alignment wrapText="1"/>
    </xf>
    <xf numFmtId="180" fontId="12" fillId="33" borderId="38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wrapText="1"/>
    </xf>
    <xf numFmtId="180" fontId="11" fillId="33" borderId="22" xfId="0" applyNumberFormat="1" applyFont="1" applyFill="1" applyBorder="1" applyAlignment="1">
      <alignment horizontal="right"/>
    </xf>
    <xf numFmtId="180" fontId="49" fillId="33" borderId="2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33" borderId="37" xfId="0" applyFont="1" applyFill="1" applyBorder="1" applyAlignment="1">
      <alignment wrapText="1"/>
    </xf>
    <xf numFmtId="180" fontId="11" fillId="33" borderId="26" xfId="0" applyNumberFormat="1" applyFont="1" applyFill="1" applyBorder="1" applyAlignment="1">
      <alignment horizontal="right"/>
    </xf>
    <xf numFmtId="180" fontId="49" fillId="33" borderId="22" xfId="0" applyNumberFormat="1" applyFont="1" applyFill="1" applyBorder="1" applyAlignment="1">
      <alignment/>
    </xf>
    <xf numFmtId="180" fontId="11" fillId="33" borderId="22" xfId="0" applyNumberFormat="1" applyFont="1" applyFill="1" applyBorder="1" applyAlignment="1">
      <alignment/>
    </xf>
    <xf numFmtId="180" fontId="6" fillId="33" borderId="22" xfId="0" applyNumberFormat="1" applyFont="1" applyFill="1" applyBorder="1" applyAlignment="1">
      <alignment/>
    </xf>
    <xf numFmtId="180" fontId="11" fillId="33" borderId="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/>
    </xf>
    <xf numFmtId="0" fontId="6" fillId="33" borderId="43" xfId="0" applyFont="1" applyFill="1" applyBorder="1" applyAlignment="1">
      <alignment vertical="center" wrapText="1"/>
    </xf>
    <xf numFmtId="180" fontId="6" fillId="33" borderId="22" xfId="0" applyNumberFormat="1" applyFont="1" applyFill="1" applyBorder="1" applyAlignment="1">
      <alignment horizontal="right"/>
    </xf>
    <xf numFmtId="49" fontId="11" fillId="33" borderId="21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180" fontId="7" fillId="33" borderId="22" xfId="0" applyNumberFormat="1" applyFont="1" applyFill="1" applyBorder="1" applyAlignment="1">
      <alignment/>
    </xf>
    <xf numFmtId="180" fontId="6" fillId="33" borderId="44" xfId="0" applyNumberFormat="1" applyFont="1" applyFill="1" applyBorder="1" applyAlignment="1">
      <alignment horizontal="right"/>
    </xf>
    <xf numFmtId="49" fontId="6" fillId="33" borderId="21" xfId="0" applyNumberFormat="1" applyFont="1" applyFill="1" applyBorder="1" applyAlignment="1">
      <alignment horizontal="center"/>
    </xf>
    <xf numFmtId="180" fontId="12" fillId="33" borderId="45" xfId="0" applyNumberFormat="1" applyFont="1" applyFill="1" applyBorder="1" applyAlignment="1">
      <alignment/>
    </xf>
    <xf numFmtId="180" fontId="6" fillId="33" borderId="45" xfId="0" applyNumberFormat="1" applyFont="1" applyFill="1" applyBorder="1" applyAlignment="1">
      <alignment/>
    </xf>
    <xf numFmtId="0" fontId="11" fillId="33" borderId="28" xfId="0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44" xfId="0" applyNumberFormat="1" applyFont="1" applyFill="1" applyBorder="1" applyAlignment="1">
      <alignment horizontal="center"/>
    </xf>
    <xf numFmtId="49" fontId="11" fillId="0" borderId="45" xfId="0" applyNumberFormat="1" applyFont="1" applyFill="1" applyBorder="1" applyAlignment="1">
      <alignment horizontal="center"/>
    </xf>
    <xf numFmtId="0" fontId="14" fillId="0" borderId="22" xfId="0" applyNumberFormat="1" applyFont="1" applyBorder="1" applyAlignment="1">
      <alignment wrapText="1"/>
    </xf>
    <xf numFmtId="180" fontId="11" fillId="33" borderId="44" xfId="0" applyNumberFormat="1" applyFont="1" applyFill="1" applyBorder="1" applyAlignment="1">
      <alignment horizontal="right"/>
    </xf>
    <xf numFmtId="49" fontId="6" fillId="0" borderId="29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0" fontId="6" fillId="33" borderId="42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wrapText="1"/>
    </xf>
    <xf numFmtId="180" fontId="12" fillId="34" borderId="45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180" fontId="6" fillId="34" borderId="45" xfId="0" applyNumberFormat="1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1" fillId="33" borderId="42" xfId="0" applyNumberFormat="1" applyFont="1" applyFill="1" applyBorder="1" applyAlignment="1">
      <alignment horizontal="center" shrinkToFit="1"/>
    </xf>
    <xf numFmtId="49" fontId="11" fillId="33" borderId="21" xfId="0" applyNumberFormat="1" applyFont="1" applyFill="1" applyBorder="1" applyAlignment="1">
      <alignment horizontal="center" shrinkToFit="1"/>
    </xf>
    <xf numFmtId="0" fontId="6" fillId="33" borderId="4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22" xfId="0" applyNumberFormat="1" applyFont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9" fontId="11" fillId="33" borderId="35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11" fillId="33" borderId="49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view="pageBreakPreview" zoomScale="87" zoomScaleSheetLayoutView="87" zoomScalePageLayoutView="0" workbookViewId="0" topLeftCell="A1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6384" width="9.125" style="1" customWidth="1"/>
  </cols>
  <sheetData>
    <row r="1" spans="10:17" ht="0.75" customHeight="1">
      <c r="J1" s="166"/>
      <c r="K1" s="166"/>
      <c r="L1" s="167"/>
      <c r="M1" s="167"/>
      <c r="N1" s="167"/>
      <c r="O1" s="167"/>
      <c r="P1" s="167"/>
      <c r="Q1" s="5"/>
    </row>
    <row r="2" spans="10:17" ht="12.75" hidden="1">
      <c r="J2" s="168"/>
      <c r="K2" s="168"/>
      <c r="L2" s="167"/>
      <c r="M2" s="167"/>
      <c r="N2" s="167"/>
      <c r="O2" s="167"/>
      <c r="P2" s="167"/>
      <c r="Q2" s="5"/>
    </row>
    <row r="3" spans="10:17" ht="12.75" hidden="1">
      <c r="J3" s="169"/>
      <c r="K3" s="169"/>
      <c r="L3" s="170"/>
      <c r="M3" s="170"/>
      <c r="N3" s="170"/>
      <c r="O3" s="170"/>
      <c r="P3" s="170"/>
      <c r="Q3" s="6"/>
    </row>
    <row r="4" spans="10:17" ht="15" hidden="1">
      <c r="J4" s="171"/>
      <c r="K4" s="171"/>
      <c r="L4" s="171"/>
      <c r="M4" s="171"/>
      <c r="N4" s="171"/>
      <c r="O4" s="171"/>
      <c r="P4" s="171"/>
      <c r="Q4" s="7"/>
    </row>
    <row r="5" spans="1:23" ht="12.75">
      <c r="A5" s="8"/>
      <c r="B5" s="8"/>
      <c r="C5" s="8"/>
      <c r="D5" s="8"/>
      <c r="E5" s="8"/>
      <c r="F5" s="8"/>
      <c r="G5" s="8"/>
      <c r="H5" s="8"/>
      <c r="I5" s="9"/>
      <c r="J5" s="174" t="s">
        <v>62</v>
      </c>
      <c r="K5" s="175"/>
      <c r="L5" s="175"/>
      <c r="M5" s="175"/>
      <c r="N5" s="175"/>
      <c r="O5" s="175"/>
      <c r="P5" s="175"/>
      <c r="Q5" s="175"/>
      <c r="R5" s="8"/>
      <c r="S5" s="8"/>
      <c r="T5" s="8"/>
      <c r="U5" s="8"/>
      <c r="V5" s="8"/>
      <c r="W5" s="8"/>
    </row>
    <row r="6" spans="1:23" ht="12.75">
      <c r="A6" s="8"/>
      <c r="B6" s="8"/>
      <c r="C6" s="8"/>
      <c r="D6" s="8"/>
      <c r="E6" s="8"/>
      <c r="F6" s="8"/>
      <c r="G6" s="8"/>
      <c r="H6" s="8"/>
      <c r="I6" s="9"/>
      <c r="J6" s="189" t="s">
        <v>128</v>
      </c>
      <c r="K6" s="189"/>
      <c r="L6" s="189"/>
      <c r="M6" s="189"/>
      <c r="N6" s="189"/>
      <c r="O6" s="189"/>
      <c r="P6" s="189"/>
      <c r="Q6" s="175"/>
      <c r="R6" s="8"/>
      <c r="S6" s="8"/>
      <c r="T6" s="8"/>
      <c r="U6" s="8"/>
      <c r="V6" s="8"/>
      <c r="W6" s="8"/>
    </row>
    <row r="7" spans="1:23" ht="26.25" customHeight="1">
      <c r="A7" s="172" t="s">
        <v>106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3"/>
      <c r="T7" s="173"/>
      <c r="U7" s="173"/>
      <c r="V7" s="173"/>
      <c r="W7" s="173"/>
    </row>
    <row r="8" spans="1:23" ht="24.75" customHeight="1" hidden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3"/>
      <c r="S8" s="173"/>
      <c r="T8" s="173"/>
      <c r="U8" s="173"/>
      <c r="V8" s="173"/>
      <c r="W8" s="173"/>
    </row>
    <row r="9" spans="1:23" ht="2.2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9.75" customHeight="1" thickBot="1">
      <c r="A10" s="8"/>
      <c r="B10" s="8"/>
      <c r="C10" s="8"/>
      <c r="D10" s="8"/>
      <c r="E10" s="8"/>
      <c r="F10" s="8"/>
      <c r="G10" s="8"/>
      <c r="H10" s="8"/>
      <c r="I10" s="9"/>
      <c r="J10" s="12"/>
      <c r="K10" s="1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" hidden="1" thickBot="1">
      <c r="A11" s="8"/>
      <c r="B11" s="8"/>
      <c r="C11" s="8"/>
      <c r="D11" s="8"/>
      <c r="E11" s="8"/>
      <c r="F11" s="8"/>
      <c r="G11" s="8"/>
      <c r="H11" s="8"/>
      <c r="I11" s="9"/>
      <c r="J11" s="12"/>
      <c r="K11" s="1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56.25" customHeight="1" thickBot="1">
      <c r="A12" s="14" t="s">
        <v>5</v>
      </c>
      <c r="B12" s="190" t="s">
        <v>30</v>
      </c>
      <c r="C12" s="191"/>
      <c r="D12" s="191"/>
      <c r="E12" s="191"/>
      <c r="F12" s="191"/>
      <c r="G12" s="191"/>
      <c r="H12" s="191"/>
      <c r="I12" s="192"/>
      <c r="J12" s="15" t="s">
        <v>31</v>
      </c>
      <c r="K12" s="16" t="s">
        <v>43</v>
      </c>
      <c r="L12" s="17" t="s">
        <v>44</v>
      </c>
      <c r="M12" s="18" t="s">
        <v>41</v>
      </c>
      <c r="N12" s="18" t="s">
        <v>41</v>
      </c>
      <c r="O12" s="19" t="s">
        <v>42</v>
      </c>
      <c r="P12" s="20" t="s">
        <v>103</v>
      </c>
      <c r="Q12" s="20" t="s">
        <v>104</v>
      </c>
      <c r="R12" s="8"/>
      <c r="S12" s="8"/>
      <c r="T12" s="8"/>
      <c r="U12" s="8"/>
      <c r="V12" s="8"/>
      <c r="W12" s="8"/>
    </row>
    <row r="13" spans="1:23" ht="12" customHeight="1" thickBot="1">
      <c r="A13" s="21">
        <v>1</v>
      </c>
      <c r="B13" s="193">
        <v>2</v>
      </c>
      <c r="C13" s="194"/>
      <c r="D13" s="194"/>
      <c r="E13" s="194"/>
      <c r="F13" s="194"/>
      <c r="G13" s="194"/>
      <c r="H13" s="194"/>
      <c r="I13" s="195"/>
      <c r="J13" s="22">
        <v>3</v>
      </c>
      <c r="K13" s="23">
        <v>4</v>
      </c>
      <c r="L13" s="23">
        <v>5</v>
      </c>
      <c r="M13" s="23">
        <v>4</v>
      </c>
      <c r="N13" s="23"/>
      <c r="O13" s="23">
        <v>6</v>
      </c>
      <c r="P13" s="24">
        <v>6</v>
      </c>
      <c r="Q13" s="24">
        <v>6</v>
      </c>
      <c r="R13" s="8"/>
      <c r="S13" s="8"/>
      <c r="T13" s="8"/>
      <c r="U13" s="8"/>
      <c r="V13" s="8"/>
      <c r="W13" s="8"/>
    </row>
    <row r="14" spans="1:23" ht="15" customHeight="1">
      <c r="A14" s="25">
        <v>1</v>
      </c>
      <c r="B14" s="26" t="s">
        <v>2</v>
      </c>
      <c r="C14" s="27" t="s">
        <v>0</v>
      </c>
      <c r="D14" s="28" t="s">
        <v>3</v>
      </c>
      <c r="E14" s="196" t="s">
        <v>4</v>
      </c>
      <c r="F14" s="197"/>
      <c r="G14" s="28" t="s">
        <v>3</v>
      </c>
      <c r="H14" s="28" t="s">
        <v>1</v>
      </c>
      <c r="I14" s="29" t="s">
        <v>2</v>
      </c>
      <c r="J14" s="30" t="s">
        <v>23</v>
      </c>
      <c r="K14" s="31" t="e">
        <f>SUM(K16,K19,K22,K26,K28,#REF!,K34,K36,K38,)</f>
        <v>#REF!</v>
      </c>
      <c r="L14" s="31" t="e">
        <f>SUM(L16,L19,L22,L26,L28,#REF!,L34,L36,L38,)</f>
        <v>#REF!</v>
      </c>
      <c r="M14" s="31" t="e">
        <f>SUM(M16,M19,M22,M26,M28,#REF!,M34,M36,M38,)</f>
        <v>#REF!</v>
      </c>
      <c r="N14" s="31" t="e">
        <f>SUM(N16,N19,N22,N26,N28,#REF!,N34,N36,N38,)</f>
        <v>#REF!</v>
      </c>
      <c r="O14" s="32" t="e">
        <f>SUM(O16,O19,O22,O26,O28,#REF!,O34,O36,O38,)</f>
        <v>#REF!</v>
      </c>
      <c r="P14" s="127">
        <f>SUM(P15+P17+P19+P22+P26+P28+P34+P36+P38)</f>
        <v>235662.96000000002</v>
      </c>
      <c r="Q14" s="127">
        <f>SUM(Q15+Q17+Q19+Q22+Q26+Q28+Q34+Q36+Q38)</f>
        <v>240511.65999999997</v>
      </c>
      <c r="R14" s="8"/>
      <c r="S14" s="8"/>
      <c r="T14" s="8"/>
      <c r="U14" s="8"/>
      <c r="V14" s="8"/>
      <c r="W14" s="8"/>
    </row>
    <row r="15" spans="1:23" ht="12" customHeight="1">
      <c r="A15" s="33">
        <v>2</v>
      </c>
      <c r="B15" s="34" t="s">
        <v>2</v>
      </c>
      <c r="C15" s="34" t="s">
        <v>0</v>
      </c>
      <c r="D15" s="35" t="s">
        <v>6</v>
      </c>
      <c r="E15" s="176" t="s">
        <v>4</v>
      </c>
      <c r="F15" s="177"/>
      <c r="G15" s="35" t="s">
        <v>3</v>
      </c>
      <c r="H15" s="35" t="s">
        <v>1</v>
      </c>
      <c r="I15" s="36" t="s">
        <v>2</v>
      </c>
      <c r="J15" s="37" t="s">
        <v>24</v>
      </c>
      <c r="K15" s="38">
        <f>K16</f>
        <v>21241.3</v>
      </c>
      <c r="L15" s="38">
        <f>L16</f>
        <v>15920.9</v>
      </c>
      <c r="M15" s="38">
        <f>M16</f>
        <v>0</v>
      </c>
      <c r="N15" s="38">
        <f>N16</f>
        <v>21240</v>
      </c>
      <c r="O15" s="39">
        <f>O16</f>
        <v>21870</v>
      </c>
      <c r="P15" s="128">
        <f>SUM(P16)</f>
        <v>34918</v>
      </c>
      <c r="Q15" s="128">
        <f>SUM(Q16)</f>
        <v>37746</v>
      </c>
      <c r="R15" s="8"/>
      <c r="S15" s="8"/>
      <c r="T15" s="8"/>
      <c r="U15" s="8"/>
      <c r="V15" s="8"/>
      <c r="W15" s="8"/>
    </row>
    <row r="16" spans="1:23" ht="12" customHeight="1">
      <c r="A16" s="40">
        <v>3</v>
      </c>
      <c r="B16" s="41" t="s">
        <v>2</v>
      </c>
      <c r="C16" s="42" t="s">
        <v>0</v>
      </c>
      <c r="D16" s="43" t="s">
        <v>6</v>
      </c>
      <c r="E16" s="160" t="s">
        <v>7</v>
      </c>
      <c r="F16" s="161"/>
      <c r="G16" s="43" t="s">
        <v>6</v>
      </c>
      <c r="H16" s="43" t="s">
        <v>1</v>
      </c>
      <c r="I16" s="44" t="s">
        <v>8</v>
      </c>
      <c r="J16" s="45" t="s">
        <v>25</v>
      </c>
      <c r="K16" s="46">
        <v>21241.3</v>
      </c>
      <c r="L16" s="46">
        <v>15920.9</v>
      </c>
      <c r="M16" s="8"/>
      <c r="N16" s="46">
        <v>21240</v>
      </c>
      <c r="O16" s="47">
        <v>21870</v>
      </c>
      <c r="P16" s="133">
        <v>34918</v>
      </c>
      <c r="Q16" s="133">
        <v>37746</v>
      </c>
      <c r="R16" s="8"/>
      <c r="S16" s="8"/>
      <c r="T16" s="8"/>
      <c r="U16" s="8"/>
      <c r="V16" s="8"/>
      <c r="W16" s="8"/>
    </row>
    <row r="17" spans="1:23" ht="39" customHeight="1">
      <c r="A17" s="33">
        <v>4</v>
      </c>
      <c r="B17" s="48" t="s">
        <v>2</v>
      </c>
      <c r="C17" s="34" t="s">
        <v>0</v>
      </c>
      <c r="D17" s="35" t="s">
        <v>45</v>
      </c>
      <c r="E17" s="176" t="s">
        <v>4</v>
      </c>
      <c r="F17" s="177"/>
      <c r="G17" s="35" t="s">
        <v>3</v>
      </c>
      <c r="H17" s="35" t="s">
        <v>1</v>
      </c>
      <c r="I17" s="36" t="s">
        <v>2</v>
      </c>
      <c r="J17" s="37" t="s">
        <v>49</v>
      </c>
      <c r="K17" s="49"/>
      <c r="L17" s="49"/>
      <c r="M17" s="50"/>
      <c r="N17" s="49"/>
      <c r="O17" s="51"/>
      <c r="P17" s="128">
        <f>SUM(P18)</f>
        <v>18300</v>
      </c>
      <c r="Q17" s="128">
        <f>SUM(Q18)</f>
        <v>19406</v>
      </c>
      <c r="R17" s="8"/>
      <c r="S17" s="8"/>
      <c r="T17" s="8"/>
      <c r="U17" s="8"/>
      <c r="V17" s="8"/>
      <c r="W17" s="8"/>
    </row>
    <row r="18" spans="1:23" ht="23.25" customHeight="1">
      <c r="A18" s="52">
        <v>5</v>
      </c>
      <c r="B18" s="41" t="s">
        <v>2</v>
      </c>
      <c r="C18" s="53" t="s">
        <v>0</v>
      </c>
      <c r="D18" s="54" t="s">
        <v>45</v>
      </c>
      <c r="E18" s="55" t="s">
        <v>10</v>
      </c>
      <c r="F18" s="53" t="s">
        <v>2</v>
      </c>
      <c r="G18" s="54" t="s">
        <v>6</v>
      </c>
      <c r="H18" s="54" t="s">
        <v>1</v>
      </c>
      <c r="I18" s="56" t="s">
        <v>8</v>
      </c>
      <c r="J18" s="57" t="s">
        <v>50</v>
      </c>
      <c r="K18" s="58"/>
      <c r="L18" s="58"/>
      <c r="M18" s="8"/>
      <c r="N18" s="58"/>
      <c r="O18" s="59"/>
      <c r="P18" s="129">
        <v>18300</v>
      </c>
      <c r="Q18" s="129">
        <v>19406</v>
      </c>
      <c r="R18" s="8"/>
      <c r="S18" s="8"/>
      <c r="T18" s="8"/>
      <c r="U18" s="8"/>
      <c r="V18" s="8"/>
      <c r="W18" s="8"/>
    </row>
    <row r="19" spans="1:23" ht="12.75">
      <c r="A19" s="33">
        <v>6</v>
      </c>
      <c r="B19" s="34" t="s">
        <v>2</v>
      </c>
      <c r="C19" s="34" t="s">
        <v>0</v>
      </c>
      <c r="D19" s="35" t="s">
        <v>9</v>
      </c>
      <c r="E19" s="163" t="s">
        <v>4</v>
      </c>
      <c r="F19" s="164"/>
      <c r="G19" s="35" t="s">
        <v>3</v>
      </c>
      <c r="H19" s="35" t="s">
        <v>1</v>
      </c>
      <c r="I19" s="36" t="s">
        <v>2</v>
      </c>
      <c r="J19" s="37" t="s">
        <v>26</v>
      </c>
      <c r="K19" s="38" t="e">
        <f>SUM(#REF!)</f>
        <v>#REF!</v>
      </c>
      <c r="L19" s="38" t="e">
        <f>SUM(#REF!)</f>
        <v>#REF!</v>
      </c>
      <c r="M19" s="38" t="e">
        <f>SUM(#REF!)</f>
        <v>#REF!</v>
      </c>
      <c r="N19" s="38" t="e">
        <f>SUM(#REF!)</f>
        <v>#REF!</v>
      </c>
      <c r="O19" s="39" t="e">
        <f>SUM(#REF!)</f>
        <v>#REF!</v>
      </c>
      <c r="P19" s="128">
        <f>SUM(P20:P21)</f>
        <v>3987</v>
      </c>
      <c r="Q19" s="128">
        <f>SUM(Q20:Q21)</f>
        <v>4285</v>
      </c>
      <c r="R19" s="8"/>
      <c r="S19" s="8"/>
      <c r="T19" s="8"/>
      <c r="U19" s="8"/>
      <c r="V19" s="8"/>
      <c r="W19" s="8"/>
    </row>
    <row r="20" spans="1:23" ht="31.5" customHeight="1">
      <c r="A20" s="33">
        <v>7</v>
      </c>
      <c r="B20" s="60" t="s">
        <v>2</v>
      </c>
      <c r="C20" s="42" t="s">
        <v>0</v>
      </c>
      <c r="D20" s="43" t="s">
        <v>9</v>
      </c>
      <c r="E20" s="160" t="s">
        <v>12</v>
      </c>
      <c r="F20" s="161" t="s">
        <v>2</v>
      </c>
      <c r="G20" s="43" t="s">
        <v>6</v>
      </c>
      <c r="H20" s="43" t="s">
        <v>1</v>
      </c>
      <c r="I20" s="44" t="s">
        <v>8</v>
      </c>
      <c r="J20" s="45" t="s">
        <v>51</v>
      </c>
      <c r="K20" s="38"/>
      <c r="L20" s="38"/>
      <c r="M20" s="61"/>
      <c r="N20" s="38"/>
      <c r="O20" s="39"/>
      <c r="P20" s="133">
        <v>3939</v>
      </c>
      <c r="Q20" s="133">
        <v>4234</v>
      </c>
      <c r="R20" s="8"/>
      <c r="S20" s="8"/>
      <c r="T20" s="8"/>
      <c r="U20" s="8"/>
      <c r="V20" s="8"/>
      <c r="W20" s="8"/>
    </row>
    <row r="21" spans="1:23" ht="36.75" customHeight="1">
      <c r="A21" s="40">
        <v>8</v>
      </c>
      <c r="B21" s="60" t="s">
        <v>2</v>
      </c>
      <c r="C21" s="42" t="s">
        <v>0</v>
      </c>
      <c r="D21" s="43" t="s">
        <v>9</v>
      </c>
      <c r="E21" s="160" t="s">
        <v>88</v>
      </c>
      <c r="F21" s="162"/>
      <c r="G21" s="43" t="s">
        <v>10</v>
      </c>
      <c r="H21" s="43" t="s">
        <v>1</v>
      </c>
      <c r="I21" s="44" t="s">
        <v>8</v>
      </c>
      <c r="J21" s="45" t="s">
        <v>89</v>
      </c>
      <c r="K21" s="58"/>
      <c r="L21" s="58"/>
      <c r="M21" s="8"/>
      <c r="N21" s="46"/>
      <c r="O21" s="47"/>
      <c r="P21" s="133">
        <v>48</v>
      </c>
      <c r="Q21" s="136">
        <v>51</v>
      </c>
      <c r="R21" s="8"/>
      <c r="S21" s="8"/>
      <c r="T21" s="8"/>
      <c r="U21" s="8"/>
      <c r="V21" s="8"/>
      <c r="W21" s="8"/>
    </row>
    <row r="22" spans="1:23" ht="14.25" customHeight="1">
      <c r="A22" s="33">
        <v>9</v>
      </c>
      <c r="B22" s="62" t="s">
        <v>2</v>
      </c>
      <c r="C22" s="34" t="s">
        <v>0</v>
      </c>
      <c r="D22" s="35" t="s">
        <v>11</v>
      </c>
      <c r="E22" s="163" t="s">
        <v>4</v>
      </c>
      <c r="F22" s="164"/>
      <c r="G22" s="35" t="s">
        <v>3</v>
      </c>
      <c r="H22" s="35" t="s">
        <v>1</v>
      </c>
      <c r="I22" s="36" t="s">
        <v>2</v>
      </c>
      <c r="J22" s="37" t="s">
        <v>27</v>
      </c>
      <c r="K22" s="63">
        <f>SUM(K23:K24)</f>
        <v>1050</v>
      </c>
      <c r="L22" s="63">
        <f>SUM(L23:L24)</f>
        <v>820.4</v>
      </c>
      <c r="M22" s="63">
        <f>SUM(M23:M24)</f>
        <v>0</v>
      </c>
      <c r="N22" s="63">
        <f>SUM(N23:N24)</f>
        <v>980</v>
      </c>
      <c r="O22" s="64">
        <f>SUM(O23:O24)</f>
        <v>1000</v>
      </c>
      <c r="P22" s="120">
        <f>SUM(P23+P24+P25)</f>
        <v>1926</v>
      </c>
      <c r="Q22" s="120">
        <f>SUM(Q23+Q24+Q25)</f>
        <v>1989</v>
      </c>
      <c r="R22" s="8"/>
      <c r="S22" s="8"/>
      <c r="T22" s="8"/>
      <c r="U22" s="8"/>
      <c r="V22" s="8"/>
      <c r="W22" s="8"/>
    </row>
    <row r="23" spans="1:23" ht="38.25">
      <c r="A23" s="40">
        <v>10</v>
      </c>
      <c r="B23" s="42" t="s">
        <v>2</v>
      </c>
      <c r="C23" s="42" t="s">
        <v>0</v>
      </c>
      <c r="D23" s="43" t="s">
        <v>11</v>
      </c>
      <c r="E23" s="160" t="s">
        <v>63</v>
      </c>
      <c r="F23" s="161"/>
      <c r="G23" s="43" t="s">
        <v>13</v>
      </c>
      <c r="H23" s="43" t="s">
        <v>1</v>
      </c>
      <c r="I23" s="44" t="s">
        <v>8</v>
      </c>
      <c r="J23" s="65" t="s">
        <v>84</v>
      </c>
      <c r="K23" s="58">
        <v>300</v>
      </c>
      <c r="L23" s="58">
        <v>182.5</v>
      </c>
      <c r="M23" s="8"/>
      <c r="N23" s="46">
        <v>300</v>
      </c>
      <c r="O23" s="47">
        <v>300</v>
      </c>
      <c r="P23" s="133">
        <v>634</v>
      </c>
      <c r="Q23" s="133">
        <v>697</v>
      </c>
      <c r="R23" s="8"/>
      <c r="S23" s="8"/>
      <c r="T23" s="8"/>
      <c r="U23" s="8"/>
      <c r="V23" s="8"/>
      <c r="W23" s="8"/>
    </row>
    <row r="24" spans="1:23" s="2" customFormat="1" ht="27" customHeight="1">
      <c r="A24" s="40">
        <v>11</v>
      </c>
      <c r="B24" s="60" t="s">
        <v>2</v>
      </c>
      <c r="C24" s="42" t="s">
        <v>0</v>
      </c>
      <c r="D24" s="43" t="s">
        <v>11</v>
      </c>
      <c r="E24" s="160" t="s">
        <v>64</v>
      </c>
      <c r="F24" s="161"/>
      <c r="G24" s="43" t="s">
        <v>13</v>
      </c>
      <c r="H24" s="43" t="s">
        <v>1</v>
      </c>
      <c r="I24" s="44" t="s">
        <v>8</v>
      </c>
      <c r="J24" s="66" t="s">
        <v>85</v>
      </c>
      <c r="K24" s="67">
        <v>750</v>
      </c>
      <c r="L24" s="67">
        <v>637.9</v>
      </c>
      <c r="M24" s="9"/>
      <c r="N24" s="46">
        <v>680</v>
      </c>
      <c r="O24" s="47">
        <v>700</v>
      </c>
      <c r="P24" s="133">
        <v>413</v>
      </c>
      <c r="Q24" s="133">
        <v>413</v>
      </c>
      <c r="R24" s="9"/>
      <c r="S24" s="9"/>
      <c r="T24" s="9"/>
      <c r="U24" s="9"/>
      <c r="V24" s="9"/>
      <c r="W24" s="9"/>
    </row>
    <row r="25" spans="1:23" s="2" customFormat="1" ht="25.5">
      <c r="A25" s="40">
        <v>12</v>
      </c>
      <c r="B25" s="41" t="s">
        <v>2</v>
      </c>
      <c r="C25" s="42" t="s">
        <v>0</v>
      </c>
      <c r="D25" s="43" t="s">
        <v>11</v>
      </c>
      <c r="E25" s="160" t="s">
        <v>65</v>
      </c>
      <c r="F25" s="162"/>
      <c r="G25" s="43" t="s">
        <v>13</v>
      </c>
      <c r="H25" s="43" t="s">
        <v>1</v>
      </c>
      <c r="I25" s="44" t="s">
        <v>8</v>
      </c>
      <c r="J25" s="66" t="s">
        <v>86</v>
      </c>
      <c r="K25" s="67"/>
      <c r="L25" s="67"/>
      <c r="M25" s="9"/>
      <c r="N25" s="46"/>
      <c r="O25" s="47"/>
      <c r="P25" s="133">
        <v>879</v>
      </c>
      <c r="Q25" s="133">
        <v>879</v>
      </c>
      <c r="R25" s="9"/>
      <c r="S25" s="9"/>
      <c r="T25" s="9"/>
      <c r="U25" s="9"/>
      <c r="V25" s="9"/>
      <c r="W25" s="9"/>
    </row>
    <row r="26" spans="1:23" s="2" customFormat="1" ht="15" customHeight="1">
      <c r="A26" s="33">
        <v>13</v>
      </c>
      <c r="B26" s="34" t="s">
        <v>2</v>
      </c>
      <c r="C26" s="34" t="s">
        <v>0</v>
      </c>
      <c r="D26" s="35" t="s">
        <v>36</v>
      </c>
      <c r="E26" s="163" t="s">
        <v>4</v>
      </c>
      <c r="F26" s="164"/>
      <c r="G26" s="35" t="s">
        <v>3</v>
      </c>
      <c r="H26" s="35" t="s">
        <v>1</v>
      </c>
      <c r="I26" s="36" t="s">
        <v>2</v>
      </c>
      <c r="J26" s="68" t="s">
        <v>37</v>
      </c>
      <c r="K26" s="63">
        <v>25</v>
      </c>
      <c r="L26" s="63">
        <v>43.2</v>
      </c>
      <c r="M26" s="69"/>
      <c r="N26" s="70">
        <v>53</v>
      </c>
      <c r="O26" s="71">
        <v>40</v>
      </c>
      <c r="P26" s="120">
        <f>SUM(P27)</f>
        <v>948</v>
      </c>
      <c r="Q26" s="120">
        <f>SUM(Q27)</f>
        <v>988</v>
      </c>
      <c r="R26" s="9"/>
      <c r="S26" s="9"/>
      <c r="T26" s="9"/>
      <c r="U26" s="9"/>
      <c r="V26" s="9"/>
      <c r="W26" s="9"/>
    </row>
    <row r="27" spans="1:23" s="2" customFormat="1" ht="44.25" customHeight="1">
      <c r="A27" s="40">
        <v>14</v>
      </c>
      <c r="B27" s="42" t="s">
        <v>2</v>
      </c>
      <c r="C27" s="42" t="s">
        <v>0</v>
      </c>
      <c r="D27" s="43" t="s">
        <v>36</v>
      </c>
      <c r="E27" s="160" t="s">
        <v>83</v>
      </c>
      <c r="F27" s="161"/>
      <c r="G27" s="43" t="s">
        <v>6</v>
      </c>
      <c r="H27" s="43" t="s">
        <v>1</v>
      </c>
      <c r="I27" s="44" t="s">
        <v>8</v>
      </c>
      <c r="J27" s="72" t="s">
        <v>110</v>
      </c>
      <c r="K27" s="63"/>
      <c r="L27" s="63"/>
      <c r="M27" s="69"/>
      <c r="N27" s="70"/>
      <c r="O27" s="71"/>
      <c r="P27" s="133">
        <v>948</v>
      </c>
      <c r="Q27" s="133">
        <v>988</v>
      </c>
      <c r="R27" s="9"/>
      <c r="S27" s="9"/>
      <c r="T27" s="9"/>
      <c r="U27" s="9"/>
      <c r="V27" s="9"/>
      <c r="W27" s="9"/>
    </row>
    <row r="28" spans="1:23" s="2" customFormat="1" ht="38.25">
      <c r="A28" s="33">
        <v>15</v>
      </c>
      <c r="B28" s="34" t="s">
        <v>2</v>
      </c>
      <c r="C28" s="34" t="s">
        <v>0</v>
      </c>
      <c r="D28" s="35" t="s">
        <v>14</v>
      </c>
      <c r="E28" s="163" t="s">
        <v>4</v>
      </c>
      <c r="F28" s="164"/>
      <c r="G28" s="35" t="s">
        <v>3</v>
      </c>
      <c r="H28" s="35" t="s">
        <v>1</v>
      </c>
      <c r="I28" s="36" t="s">
        <v>2</v>
      </c>
      <c r="J28" s="68" t="s">
        <v>32</v>
      </c>
      <c r="K28" s="63">
        <f>SUM(K29:K29)</f>
        <v>445</v>
      </c>
      <c r="L28" s="63">
        <f>SUM(L29:L29)</f>
        <v>343.2</v>
      </c>
      <c r="M28" s="63">
        <f>SUM(M29:M29)</f>
        <v>0</v>
      </c>
      <c r="N28" s="63">
        <f>SUM(N29:N29)</f>
        <v>350</v>
      </c>
      <c r="O28" s="64">
        <f>SUM(O29:O29)</f>
        <v>350</v>
      </c>
      <c r="P28" s="120">
        <f>SUM(P29:P33)</f>
        <v>2953.7</v>
      </c>
      <c r="Q28" s="120">
        <f>SUM(Q29:Q33)</f>
        <v>3045.7</v>
      </c>
      <c r="R28" s="9"/>
      <c r="S28" s="9"/>
      <c r="T28" s="9"/>
      <c r="U28" s="9"/>
      <c r="V28" s="9"/>
      <c r="W28" s="9"/>
    </row>
    <row r="29" spans="1:23" s="2" customFormat="1" ht="78" customHeight="1">
      <c r="A29" s="40">
        <v>16</v>
      </c>
      <c r="B29" s="42" t="s">
        <v>2</v>
      </c>
      <c r="C29" s="42" t="s">
        <v>0</v>
      </c>
      <c r="D29" s="43" t="s">
        <v>14</v>
      </c>
      <c r="E29" s="160" t="s">
        <v>66</v>
      </c>
      <c r="F29" s="161"/>
      <c r="G29" s="43" t="s">
        <v>13</v>
      </c>
      <c r="H29" s="43" t="s">
        <v>70</v>
      </c>
      <c r="I29" s="44" t="s">
        <v>18</v>
      </c>
      <c r="J29" s="45" t="s">
        <v>102</v>
      </c>
      <c r="K29" s="67">
        <v>445</v>
      </c>
      <c r="L29" s="67">
        <v>343.2</v>
      </c>
      <c r="M29" s="73"/>
      <c r="N29" s="46">
        <v>350</v>
      </c>
      <c r="O29" s="47">
        <v>350</v>
      </c>
      <c r="P29" s="133">
        <v>1391.7</v>
      </c>
      <c r="Q29" s="133">
        <v>1434.2</v>
      </c>
      <c r="R29" s="9"/>
      <c r="S29" s="9"/>
      <c r="T29" s="9"/>
      <c r="U29" s="9"/>
      <c r="V29" s="9"/>
      <c r="W29" s="9"/>
    </row>
    <row r="30" spans="1:23" s="2" customFormat="1" ht="75" customHeight="1">
      <c r="A30" s="40">
        <v>17</v>
      </c>
      <c r="B30" s="42" t="s">
        <v>2</v>
      </c>
      <c r="C30" s="42" t="s">
        <v>0</v>
      </c>
      <c r="D30" s="43" t="s">
        <v>14</v>
      </c>
      <c r="E30" s="160" t="s">
        <v>67</v>
      </c>
      <c r="F30" s="162"/>
      <c r="G30" s="43" t="s">
        <v>13</v>
      </c>
      <c r="H30" s="43" t="s">
        <v>68</v>
      </c>
      <c r="I30" s="44" t="s">
        <v>18</v>
      </c>
      <c r="J30" s="45" t="s">
        <v>117</v>
      </c>
      <c r="K30" s="67"/>
      <c r="L30" s="67"/>
      <c r="M30" s="73"/>
      <c r="N30" s="46"/>
      <c r="O30" s="47"/>
      <c r="P30" s="133">
        <v>1228</v>
      </c>
      <c r="Q30" s="133">
        <v>1265</v>
      </c>
      <c r="R30" s="9"/>
      <c r="S30" s="9"/>
      <c r="T30" s="9"/>
      <c r="U30" s="9"/>
      <c r="V30" s="9"/>
      <c r="W30" s="9"/>
    </row>
    <row r="31" spans="1:23" s="2" customFormat="1" ht="59.25" customHeight="1">
      <c r="A31" s="40">
        <v>18</v>
      </c>
      <c r="B31" s="138" t="s">
        <v>2</v>
      </c>
      <c r="C31" s="138" t="s">
        <v>0</v>
      </c>
      <c r="D31" s="43" t="s">
        <v>14</v>
      </c>
      <c r="E31" s="160" t="s">
        <v>67</v>
      </c>
      <c r="F31" s="162"/>
      <c r="G31" s="43" t="s">
        <v>13</v>
      </c>
      <c r="H31" s="43" t="s">
        <v>107</v>
      </c>
      <c r="I31" s="44" t="s">
        <v>18</v>
      </c>
      <c r="J31" s="45" t="s">
        <v>119</v>
      </c>
      <c r="K31" s="67"/>
      <c r="L31" s="67"/>
      <c r="M31" s="73"/>
      <c r="N31" s="46"/>
      <c r="O31" s="47"/>
      <c r="P31" s="133">
        <v>57</v>
      </c>
      <c r="Q31" s="133">
        <v>59.5</v>
      </c>
      <c r="R31" s="9"/>
      <c r="S31" s="9"/>
      <c r="T31" s="9"/>
      <c r="U31" s="9"/>
      <c r="V31" s="9"/>
      <c r="W31" s="9"/>
    </row>
    <row r="32" spans="1:23" s="2" customFormat="1" ht="75" customHeight="1">
      <c r="A32" s="40">
        <v>19</v>
      </c>
      <c r="B32" s="138" t="s">
        <v>2</v>
      </c>
      <c r="C32" s="138" t="s">
        <v>0</v>
      </c>
      <c r="D32" s="43" t="s">
        <v>14</v>
      </c>
      <c r="E32" s="160" t="s">
        <v>105</v>
      </c>
      <c r="F32" s="162"/>
      <c r="G32" s="43" t="s">
        <v>13</v>
      </c>
      <c r="H32" s="43" t="s">
        <v>68</v>
      </c>
      <c r="I32" s="44" t="s">
        <v>18</v>
      </c>
      <c r="J32" s="45" t="s">
        <v>108</v>
      </c>
      <c r="K32" s="67"/>
      <c r="L32" s="67"/>
      <c r="M32" s="73"/>
      <c r="N32" s="46"/>
      <c r="O32" s="47"/>
      <c r="P32" s="133">
        <v>230</v>
      </c>
      <c r="Q32" s="133">
        <v>238</v>
      </c>
      <c r="R32" s="9"/>
      <c r="S32" s="9"/>
      <c r="T32" s="9"/>
      <c r="U32" s="9"/>
      <c r="V32" s="9"/>
      <c r="W32" s="9"/>
    </row>
    <row r="33" spans="1:23" s="2" customFormat="1" ht="106.5" customHeight="1">
      <c r="A33" s="40">
        <v>20</v>
      </c>
      <c r="B33" s="138" t="s">
        <v>2</v>
      </c>
      <c r="C33" s="138" t="s">
        <v>0</v>
      </c>
      <c r="D33" s="43" t="s">
        <v>14</v>
      </c>
      <c r="E33" s="160" t="s">
        <v>105</v>
      </c>
      <c r="F33" s="162"/>
      <c r="G33" s="43" t="s">
        <v>13</v>
      </c>
      <c r="H33" s="43" t="s">
        <v>71</v>
      </c>
      <c r="I33" s="44" t="s">
        <v>18</v>
      </c>
      <c r="J33" s="45" t="s">
        <v>109</v>
      </c>
      <c r="K33" s="67"/>
      <c r="L33" s="67"/>
      <c r="M33" s="73"/>
      <c r="N33" s="46"/>
      <c r="O33" s="47"/>
      <c r="P33" s="133">
        <v>47</v>
      </c>
      <c r="Q33" s="133">
        <v>49</v>
      </c>
      <c r="R33" s="9"/>
      <c r="S33" s="9"/>
      <c r="T33" s="9"/>
      <c r="U33" s="9"/>
      <c r="V33" s="9"/>
      <c r="W33" s="9"/>
    </row>
    <row r="34" spans="1:23" s="2" customFormat="1" ht="25.5">
      <c r="A34" s="33">
        <v>21</v>
      </c>
      <c r="B34" s="34" t="s">
        <v>2</v>
      </c>
      <c r="C34" s="34" t="s">
        <v>0</v>
      </c>
      <c r="D34" s="35" t="s">
        <v>15</v>
      </c>
      <c r="E34" s="163" t="s">
        <v>4</v>
      </c>
      <c r="F34" s="164"/>
      <c r="G34" s="35" t="s">
        <v>3</v>
      </c>
      <c r="H34" s="35" t="s">
        <v>1</v>
      </c>
      <c r="I34" s="36" t="s">
        <v>2</v>
      </c>
      <c r="J34" s="74" t="s">
        <v>28</v>
      </c>
      <c r="K34" s="63">
        <v>35</v>
      </c>
      <c r="L34" s="63">
        <f>L35</f>
        <v>23.3</v>
      </c>
      <c r="M34" s="63">
        <f>M35</f>
        <v>0</v>
      </c>
      <c r="N34" s="63">
        <f>N35</f>
        <v>25</v>
      </c>
      <c r="O34" s="64">
        <f>O35</f>
        <v>35</v>
      </c>
      <c r="P34" s="120">
        <f>SUM(P35)</f>
        <v>0.06</v>
      </c>
      <c r="Q34" s="120">
        <f>SUM(Q35)</f>
        <v>0.06</v>
      </c>
      <c r="R34" s="9"/>
      <c r="S34" s="9"/>
      <c r="T34" s="9"/>
      <c r="U34" s="9"/>
      <c r="V34" s="9"/>
      <c r="W34" s="9"/>
    </row>
    <row r="35" spans="1:23" s="2" customFormat="1" ht="12.75">
      <c r="A35" s="40">
        <v>22</v>
      </c>
      <c r="B35" s="41" t="s">
        <v>2</v>
      </c>
      <c r="C35" s="42" t="s">
        <v>0</v>
      </c>
      <c r="D35" s="43" t="s">
        <v>15</v>
      </c>
      <c r="E35" s="160" t="s">
        <v>12</v>
      </c>
      <c r="F35" s="161"/>
      <c r="G35" s="43" t="s">
        <v>6</v>
      </c>
      <c r="H35" s="43" t="s">
        <v>1</v>
      </c>
      <c r="I35" s="44" t="s">
        <v>18</v>
      </c>
      <c r="J35" s="72" t="s">
        <v>29</v>
      </c>
      <c r="K35" s="75">
        <v>35</v>
      </c>
      <c r="L35" s="75">
        <v>23.3</v>
      </c>
      <c r="M35" s="76"/>
      <c r="N35" s="46">
        <v>25</v>
      </c>
      <c r="O35" s="47">
        <v>35</v>
      </c>
      <c r="P35" s="133">
        <v>0.06</v>
      </c>
      <c r="Q35" s="133">
        <v>0.06</v>
      </c>
      <c r="R35" s="9"/>
      <c r="S35" s="9"/>
      <c r="T35" s="9"/>
      <c r="U35" s="9"/>
      <c r="V35" s="9"/>
      <c r="W35" s="9"/>
    </row>
    <row r="36" spans="1:23" s="2" customFormat="1" ht="25.5">
      <c r="A36" s="33">
        <v>23</v>
      </c>
      <c r="B36" s="34" t="s">
        <v>2</v>
      </c>
      <c r="C36" s="34" t="s">
        <v>0</v>
      </c>
      <c r="D36" s="35" t="s">
        <v>16</v>
      </c>
      <c r="E36" s="163" t="s">
        <v>4</v>
      </c>
      <c r="F36" s="164"/>
      <c r="G36" s="35" t="s">
        <v>3</v>
      </c>
      <c r="H36" s="35" t="s">
        <v>1</v>
      </c>
      <c r="I36" s="36" t="s">
        <v>2</v>
      </c>
      <c r="J36" s="68" t="s">
        <v>33</v>
      </c>
      <c r="K36" s="63" t="e">
        <f>#REF!</f>
        <v>#REF!</v>
      </c>
      <c r="L36" s="63" t="e">
        <f>#REF!</f>
        <v>#REF!</v>
      </c>
      <c r="M36" s="63" t="e">
        <f>#REF!</f>
        <v>#REF!</v>
      </c>
      <c r="N36" s="63" t="e">
        <f>#REF!</f>
        <v>#REF!</v>
      </c>
      <c r="O36" s="64" t="e">
        <f>#REF!</f>
        <v>#REF!</v>
      </c>
      <c r="P36" s="120">
        <f>SUM(P37)</f>
        <v>45</v>
      </c>
      <c r="Q36" s="120">
        <f>SUM(Q37)</f>
        <v>0</v>
      </c>
      <c r="R36" s="9"/>
      <c r="S36" s="9"/>
      <c r="T36" s="9"/>
      <c r="U36" s="9"/>
      <c r="V36" s="9"/>
      <c r="W36" s="9"/>
    </row>
    <row r="37" spans="1:23" s="2" customFormat="1" ht="38.25">
      <c r="A37" s="40">
        <v>24</v>
      </c>
      <c r="B37" s="41" t="s">
        <v>2</v>
      </c>
      <c r="C37" s="42" t="s">
        <v>0</v>
      </c>
      <c r="D37" s="43" t="s">
        <v>16</v>
      </c>
      <c r="E37" s="160" t="s">
        <v>69</v>
      </c>
      <c r="F37" s="162"/>
      <c r="G37" s="43" t="s">
        <v>13</v>
      </c>
      <c r="H37" s="43" t="s">
        <v>71</v>
      </c>
      <c r="I37" s="44" t="s">
        <v>19</v>
      </c>
      <c r="J37" s="78" t="s">
        <v>118</v>
      </c>
      <c r="K37" s="67"/>
      <c r="L37" s="67"/>
      <c r="M37" s="76"/>
      <c r="N37" s="46"/>
      <c r="O37" s="47"/>
      <c r="P37" s="133">
        <v>45</v>
      </c>
      <c r="Q37" s="133">
        <v>0</v>
      </c>
      <c r="R37" s="9"/>
      <c r="S37" s="9"/>
      <c r="T37" s="9"/>
      <c r="U37" s="9"/>
      <c r="V37" s="9"/>
      <c r="W37" s="9"/>
    </row>
    <row r="38" spans="1:23" s="2" customFormat="1" ht="32.25" customHeight="1">
      <c r="A38" s="33">
        <v>25</v>
      </c>
      <c r="B38" s="34" t="s">
        <v>2</v>
      </c>
      <c r="C38" s="34" t="s">
        <v>0</v>
      </c>
      <c r="D38" s="35" t="s">
        <v>17</v>
      </c>
      <c r="E38" s="163" t="s">
        <v>4</v>
      </c>
      <c r="F38" s="164"/>
      <c r="G38" s="35" t="s">
        <v>3</v>
      </c>
      <c r="H38" s="35" t="s">
        <v>1</v>
      </c>
      <c r="I38" s="36" t="s">
        <v>2</v>
      </c>
      <c r="J38" s="68" t="s">
        <v>34</v>
      </c>
      <c r="K38" s="63">
        <f>SUM(K39:K40)</f>
        <v>10186</v>
      </c>
      <c r="L38" s="63">
        <f>SUM(L39:L40)</f>
        <v>48.2</v>
      </c>
      <c r="M38" s="63">
        <f>SUM(M39:M40)</f>
        <v>0</v>
      </c>
      <c r="N38" s="63">
        <f>SUM(N39:N40)</f>
        <v>58</v>
      </c>
      <c r="O38" s="64">
        <f>SUM(O39:O40)</f>
        <v>150</v>
      </c>
      <c r="P38" s="120">
        <f>SUM(P39+P40+P41+P42+P43)</f>
        <v>172585.2</v>
      </c>
      <c r="Q38" s="120">
        <f>SUM(Q39+Q40+Q41+Q42+Q43)</f>
        <v>173051.9</v>
      </c>
      <c r="R38" s="9"/>
      <c r="S38" s="9"/>
      <c r="T38" s="9"/>
      <c r="U38" s="9"/>
      <c r="V38" s="9"/>
      <c r="W38" s="9"/>
    </row>
    <row r="39" spans="1:23" s="2" customFormat="1" ht="26.25" customHeight="1">
      <c r="A39" s="40">
        <v>26</v>
      </c>
      <c r="B39" s="42" t="s">
        <v>2</v>
      </c>
      <c r="C39" s="42" t="s">
        <v>0</v>
      </c>
      <c r="D39" s="43" t="s">
        <v>17</v>
      </c>
      <c r="E39" s="160" t="s">
        <v>72</v>
      </c>
      <c r="F39" s="161"/>
      <c r="G39" s="43" t="s">
        <v>13</v>
      </c>
      <c r="H39" s="43" t="s">
        <v>1</v>
      </c>
      <c r="I39" s="44" t="s">
        <v>73</v>
      </c>
      <c r="J39" s="45" t="s">
        <v>74</v>
      </c>
      <c r="K39" s="67">
        <v>10171</v>
      </c>
      <c r="L39" s="67">
        <v>0</v>
      </c>
      <c r="M39" s="76"/>
      <c r="N39" s="46">
        <v>0</v>
      </c>
      <c r="O39" s="47">
        <v>100</v>
      </c>
      <c r="P39" s="133">
        <v>20</v>
      </c>
      <c r="Q39" s="133">
        <v>20</v>
      </c>
      <c r="R39" s="9"/>
      <c r="S39" s="9"/>
      <c r="T39" s="9"/>
      <c r="U39" s="9"/>
      <c r="V39" s="9"/>
      <c r="W39" s="9"/>
    </row>
    <row r="40" spans="1:23" s="2" customFormat="1" ht="88.5" customHeight="1">
      <c r="A40" s="40">
        <v>27</v>
      </c>
      <c r="B40" s="42" t="s">
        <v>2</v>
      </c>
      <c r="C40" s="42" t="s">
        <v>0</v>
      </c>
      <c r="D40" s="43" t="s">
        <v>17</v>
      </c>
      <c r="E40" s="160" t="s">
        <v>75</v>
      </c>
      <c r="F40" s="161"/>
      <c r="G40" s="43" t="s">
        <v>13</v>
      </c>
      <c r="H40" s="43" t="s">
        <v>70</v>
      </c>
      <c r="I40" s="44" t="s">
        <v>73</v>
      </c>
      <c r="J40" s="45" t="s">
        <v>76</v>
      </c>
      <c r="K40" s="67">
        <v>15</v>
      </c>
      <c r="L40" s="67">
        <v>48.2</v>
      </c>
      <c r="M40" s="76"/>
      <c r="N40" s="46">
        <v>58</v>
      </c>
      <c r="O40" s="47">
        <v>50</v>
      </c>
      <c r="P40" s="133">
        <f>3670+114665</f>
        <v>118335</v>
      </c>
      <c r="Q40" s="133">
        <f>3783+115031.7</f>
        <v>118814.7</v>
      </c>
      <c r="R40" s="9"/>
      <c r="S40" s="9"/>
      <c r="T40" s="9"/>
      <c r="U40" s="9"/>
      <c r="V40" s="9"/>
      <c r="W40" s="9"/>
    </row>
    <row r="41" spans="1:23" s="2" customFormat="1" ht="76.5" customHeight="1">
      <c r="A41" s="40">
        <v>28</v>
      </c>
      <c r="B41" s="42" t="s">
        <v>2</v>
      </c>
      <c r="C41" s="42" t="s">
        <v>0</v>
      </c>
      <c r="D41" s="43" t="s">
        <v>17</v>
      </c>
      <c r="E41" s="160" t="s">
        <v>75</v>
      </c>
      <c r="F41" s="162"/>
      <c r="G41" s="43" t="s">
        <v>13</v>
      </c>
      <c r="H41" s="43" t="s">
        <v>1</v>
      </c>
      <c r="I41" s="79" t="s">
        <v>77</v>
      </c>
      <c r="J41" s="45" t="s">
        <v>78</v>
      </c>
      <c r="K41" s="80"/>
      <c r="L41" s="80"/>
      <c r="M41" s="76"/>
      <c r="N41" s="81"/>
      <c r="O41" s="82"/>
      <c r="P41" s="133">
        <v>92.7</v>
      </c>
      <c r="Q41" s="133">
        <f>95.5+1000</f>
        <v>1095.5</v>
      </c>
      <c r="R41" s="9"/>
      <c r="S41" s="9"/>
      <c r="T41" s="9"/>
      <c r="U41" s="9"/>
      <c r="V41" s="9"/>
      <c r="W41" s="9"/>
    </row>
    <row r="42" spans="1:23" s="2" customFormat="1" ht="35.25" customHeight="1">
      <c r="A42" s="40">
        <v>29</v>
      </c>
      <c r="B42" s="42" t="s">
        <v>2</v>
      </c>
      <c r="C42" s="42" t="s">
        <v>0</v>
      </c>
      <c r="D42" s="43" t="s">
        <v>17</v>
      </c>
      <c r="E42" s="160" t="s">
        <v>79</v>
      </c>
      <c r="F42" s="162"/>
      <c r="G42" s="43" t="s">
        <v>13</v>
      </c>
      <c r="H42" s="43" t="s">
        <v>1</v>
      </c>
      <c r="I42" s="79" t="s">
        <v>35</v>
      </c>
      <c r="J42" s="45" t="s">
        <v>80</v>
      </c>
      <c r="K42" s="80"/>
      <c r="L42" s="80"/>
      <c r="M42" s="76"/>
      <c r="N42" s="81"/>
      <c r="O42" s="82"/>
      <c r="P42" s="133">
        <v>92</v>
      </c>
      <c r="Q42" s="133">
        <v>95</v>
      </c>
      <c r="R42" s="9"/>
      <c r="S42" s="9"/>
      <c r="T42" s="9"/>
      <c r="U42" s="9"/>
      <c r="V42" s="9"/>
      <c r="W42" s="9"/>
    </row>
    <row r="43" spans="1:23" s="2" customFormat="1" ht="52.5" customHeight="1">
      <c r="A43" s="40">
        <v>30</v>
      </c>
      <c r="B43" s="42" t="s">
        <v>2</v>
      </c>
      <c r="C43" s="42" t="s">
        <v>0</v>
      </c>
      <c r="D43" s="43" t="s">
        <v>17</v>
      </c>
      <c r="E43" s="160" t="s">
        <v>81</v>
      </c>
      <c r="F43" s="162"/>
      <c r="G43" s="43" t="s">
        <v>13</v>
      </c>
      <c r="H43" s="43" t="s">
        <v>1</v>
      </c>
      <c r="I43" s="79" t="s">
        <v>35</v>
      </c>
      <c r="J43" s="45" t="s">
        <v>91</v>
      </c>
      <c r="K43" s="80"/>
      <c r="L43" s="80"/>
      <c r="M43" s="76"/>
      <c r="N43" s="81"/>
      <c r="O43" s="82"/>
      <c r="P43" s="133">
        <f>210.5+53835</f>
        <v>54045.5</v>
      </c>
      <c r="Q43" s="133">
        <f>217.7+52809</f>
        <v>53026.7</v>
      </c>
      <c r="R43" s="9"/>
      <c r="S43" s="9"/>
      <c r="T43" s="9"/>
      <c r="U43" s="9"/>
      <c r="V43" s="9"/>
      <c r="W43" s="9"/>
    </row>
    <row r="44" spans="1:23" s="2" customFormat="1" ht="12.75">
      <c r="A44" s="33">
        <v>31</v>
      </c>
      <c r="B44" s="34" t="s">
        <v>2</v>
      </c>
      <c r="C44" s="35" t="s">
        <v>20</v>
      </c>
      <c r="D44" s="35" t="s">
        <v>3</v>
      </c>
      <c r="E44" s="163" t="s">
        <v>4</v>
      </c>
      <c r="F44" s="164"/>
      <c r="G44" s="35" t="s">
        <v>3</v>
      </c>
      <c r="H44" s="35" t="s">
        <v>1</v>
      </c>
      <c r="I44" s="83" t="s">
        <v>2</v>
      </c>
      <c r="J44" s="68" t="s">
        <v>38</v>
      </c>
      <c r="K44" s="84" t="e">
        <f aca="true" t="shared" si="0" ref="K44:Q44">SUM(K45)</f>
        <v>#REF!</v>
      </c>
      <c r="L44" s="84" t="e">
        <f t="shared" si="0"/>
        <v>#REF!</v>
      </c>
      <c r="M44" s="84" t="e">
        <f t="shared" si="0"/>
        <v>#REF!</v>
      </c>
      <c r="N44" s="84" t="e">
        <f t="shared" si="0"/>
        <v>#REF!</v>
      </c>
      <c r="O44" s="85" t="e">
        <f t="shared" si="0"/>
        <v>#REF!</v>
      </c>
      <c r="P44" s="120">
        <f t="shared" si="0"/>
        <v>262644.5</v>
      </c>
      <c r="Q44" s="120">
        <f t="shared" si="0"/>
        <v>269321.60000000003</v>
      </c>
      <c r="R44" s="9"/>
      <c r="S44" s="9"/>
      <c r="T44" s="9"/>
      <c r="U44" s="9"/>
      <c r="V44" s="9"/>
      <c r="W44" s="9"/>
    </row>
    <row r="45" spans="1:23" s="2" customFormat="1" ht="25.5">
      <c r="A45" s="40">
        <v>32</v>
      </c>
      <c r="B45" s="135" t="s">
        <v>2</v>
      </c>
      <c r="C45" s="86" t="s">
        <v>20</v>
      </c>
      <c r="D45" s="86" t="s">
        <v>10</v>
      </c>
      <c r="E45" s="186" t="s">
        <v>4</v>
      </c>
      <c r="F45" s="187"/>
      <c r="G45" s="86" t="s">
        <v>3</v>
      </c>
      <c r="H45" s="86" t="s">
        <v>1</v>
      </c>
      <c r="I45" s="87" t="s">
        <v>2</v>
      </c>
      <c r="J45" s="88" t="s">
        <v>22</v>
      </c>
      <c r="K45" s="84" t="e">
        <f>K47+K48+K53+#REF!+#REF!</f>
        <v>#REF!</v>
      </c>
      <c r="L45" s="84" t="e">
        <f>L47+L48+L53+#REF!+#REF!+#REF!</f>
        <v>#REF!</v>
      </c>
      <c r="M45" s="84" t="e">
        <f>M47+M48+M53+#REF!+#REF!+#REF!</f>
        <v>#REF!</v>
      </c>
      <c r="N45" s="84" t="e">
        <f>N47+N48+N53+#REF!+#REF!</f>
        <v>#REF!</v>
      </c>
      <c r="O45" s="85" t="e">
        <f>O47+O48+O53+#REF!+#REF!</f>
        <v>#REF!</v>
      </c>
      <c r="P45" s="120">
        <f>SUM(P46+P47+P48+P53+P68+P70)</f>
        <v>262644.5</v>
      </c>
      <c r="Q45" s="120">
        <f>SUM(Q46+Q47+Q48+Q53+Q68+Q70)</f>
        <v>269321.60000000003</v>
      </c>
      <c r="R45" s="9"/>
      <c r="S45" s="9"/>
      <c r="T45" s="9"/>
      <c r="U45" s="9"/>
      <c r="V45" s="9"/>
      <c r="W45" s="9"/>
    </row>
    <row r="46" spans="1:23" s="2" customFormat="1" ht="40.5" customHeight="1">
      <c r="A46" s="40">
        <v>33</v>
      </c>
      <c r="B46" s="135" t="s">
        <v>2</v>
      </c>
      <c r="C46" s="86" t="s">
        <v>20</v>
      </c>
      <c r="D46" s="86" t="s">
        <v>10</v>
      </c>
      <c r="E46" s="163" t="s">
        <v>52</v>
      </c>
      <c r="F46" s="165"/>
      <c r="G46" s="86" t="s">
        <v>13</v>
      </c>
      <c r="H46" s="86" t="s">
        <v>1</v>
      </c>
      <c r="I46" s="87" t="s">
        <v>87</v>
      </c>
      <c r="J46" s="68" t="s">
        <v>111</v>
      </c>
      <c r="K46" s="89"/>
      <c r="L46" s="89"/>
      <c r="M46" s="130"/>
      <c r="N46" s="89"/>
      <c r="O46" s="85"/>
      <c r="P46" s="133">
        <v>87348</v>
      </c>
      <c r="Q46" s="133">
        <v>74117</v>
      </c>
      <c r="R46" s="9"/>
      <c r="S46" s="9"/>
      <c r="T46" s="9"/>
      <c r="U46" s="9"/>
      <c r="V46" s="9"/>
      <c r="W46" s="9"/>
    </row>
    <row r="47" spans="1:23" s="2" customFormat="1" ht="24.75" customHeight="1">
      <c r="A47" s="40">
        <v>34</v>
      </c>
      <c r="B47" s="134" t="s">
        <v>2</v>
      </c>
      <c r="C47" s="35" t="s">
        <v>20</v>
      </c>
      <c r="D47" s="35" t="s">
        <v>10</v>
      </c>
      <c r="E47" s="163" t="s">
        <v>90</v>
      </c>
      <c r="F47" s="164"/>
      <c r="G47" s="35" t="s">
        <v>13</v>
      </c>
      <c r="H47" s="35" t="s">
        <v>1</v>
      </c>
      <c r="I47" s="83" t="s">
        <v>87</v>
      </c>
      <c r="J47" s="88" t="s">
        <v>112</v>
      </c>
      <c r="K47" s="131">
        <f>66999+285</f>
        <v>67284</v>
      </c>
      <c r="L47" s="131">
        <v>56071</v>
      </c>
      <c r="M47" s="76"/>
      <c r="N47" s="131">
        <f>66999+285</f>
        <v>67284</v>
      </c>
      <c r="O47" s="47">
        <v>85626</v>
      </c>
      <c r="P47" s="129">
        <v>65265</v>
      </c>
      <c r="Q47" s="129">
        <v>82779</v>
      </c>
      <c r="R47" s="9"/>
      <c r="S47" s="9"/>
      <c r="T47" s="9"/>
      <c r="U47" s="9"/>
      <c r="V47" s="9"/>
      <c r="W47" s="9"/>
    </row>
    <row r="48" spans="1:23" s="2" customFormat="1" ht="25.5">
      <c r="A48" s="33">
        <v>35</v>
      </c>
      <c r="B48" s="124" t="s">
        <v>2</v>
      </c>
      <c r="C48" s="35" t="s">
        <v>20</v>
      </c>
      <c r="D48" s="35" t="s">
        <v>10</v>
      </c>
      <c r="E48" s="163" t="s">
        <v>53</v>
      </c>
      <c r="F48" s="164"/>
      <c r="G48" s="35" t="s">
        <v>3</v>
      </c>
      <c r="H48" s="35" t="s">
        <v>1</v>
      </c>
      <c r="I48" s="83" t="s">
        <v>87</v>
      </c>
      <c r="J48" s="125" t="s">
        <v>46</v>
      </c>
      <c r="K48" s="63" t="e">
        <f>SUM(K50:K50)</f>
        <v>#REF!</v>
      </c>
      <c r="L48" s="63">
        <v>29044.7</v>
      </c>
      <c r="M48" s="63">
        <v>29044.7</v>
      </c>
      <c r="N48" s="63" t="e">
        <f>SUM(N50:N50)</f>
        <v>#REF!</v>
      </c>
      <c r="O48" s="64" t="e">
        <f>O50</f>
        <v>#REF!</v>
      </c>
      <c r="P48" s="120">
        <f>SUM(P49:P50)</f>
        <v>2023.6</v>
      </c>
      <c r="Q48" s="120">
        <f>SUM(Q49:Q50)</f>
        <v>2210.7</v>
      </c>
      <c r="R48" s="9"/>
      <c r="S48" s="9"/>
      <c r="T48" s="9"/>
      <c r="U48" s="9"/>
      <c r="V48" s="9"/>
      <c r="W48" s="9"/>
    </row>
    <row r="49" spans="1:23" s="2" customFormat="1" ht="12.75">
      <c r="A49" s="33">
        <v>36</v>
      </c>
      <c r="B49" s="124"/>
      <c r="C49" s="35"/>
      <c r="D49" s="35"/>
      <c r="E49" s="123"/>
      <c r="F49" s="124"/>
      <c r="G49" s="35"/>
      <c r="H49" s="35"/>
      <c r="I49" s="83"/>
      <c r="J49" s="77" t="s">
        <v>21</v>
      </c>
      <c r="K49" s="89"/>
      <c r="L49" s="89"/>
      <c r="M49" s="89"/>
      <c r="N49" s="89"/>
      <c r="O49" s="126"/>
      <c r="P49" s="120"/>
      <c r="Q49" s="120"/>
      <c r="R49" s="9"/>
      <c r="S49" s="9"/>
      <c r="T49" s="9"/>
      <c r="U49" s="9"/>
      <c r="V49" s="9"/>
      <c r="W49" s="9"/>
    </row>
    <row r="50" spans="1:23" ht="12.75">
      <c r="A50" s="33">
        <v>37</v>
      </c>
      <c r="B50" s="34" t="s">
        <v>2</v>
      </c>
      <c r="C50" s="35" t="s">
        <v>20</v>
      </c>
      <c r="D50" s="35" t="s">
        <v>10</v>
      </c>
      <c r="E50" s="163" t="s">
        <v>54</v>
      </c>
      <c r="F50" s="164"/>
      <c r="G50" s="35" t="s">
        <v>13</v>
      </c>
      <c r="H50" s="35" t="s">
        <v>1</v>
      </c>
      <c r="I50" s="83" t="s">
        <v>87</v>
      </c>
      <c r="J50" s="91" t="s">
        <v>48</v>
      </c>
      <c r="K50" s="38" t="e">
        <f>SUM(#REF!)</f>
        <v>#REF!</v>
      </c>
      <c r="L50" s="38" t="e">
        <f>SUM(#REF!)</f>
        <v>#REF!</v>
      </c>
      <c r="M50" s="38" t="e">
        <f>SUM(#REF!)</f>
        <v>#REF!</v>
      </c>
      <c r="N50" s="38" t="e">
        <f>SUM(#REF!)</f>
        <v>#REF!</v>
      </c>
      <c r="O50" s="39" t="e">
        <f>SUM(#REF!)</f>
        <v>#REF!</v>
      </c>
      <c r="P50" s="128">
        <f>SUM(P51:P52)</f>
        <v>2023.6</v>
      </c>
      <c r="Q50" s="128">
        <f>SUM(Q51:Q52)</f>
        <v>2210.7</v>
      </c>
      <c r="R50" s="8"/>
      <c r="S50" s="8"/>
      <c r="T50" s="8"/>
      <c r="U50" s="8"/>
      <c r="V50" s="8"/>
      <c r="W50" s="8"/>
    </row>
    <row r="51" spans="1:23" ht="38.25">
      <c r="A51" s="92">
        <v>38</v>
      </c>
      <c r="B51" s="93" t="s">
        <v>2</v>
      </c>
      <c r="C51" s="94" t="s">
        <v>20</v>
      </c>
      <c r="D51" s="94" t="s">
        <v>10</v>
      </c>
      <c r="E51" s="157" t="s">
        <v>54</v>
      </c>
      <c r="F51" s="158"/>
      <c r="G51" s="94" t="s">
        <v>13</v>
      </c>
      <c r="H51" s="94" t="s">
        <v>1</v>
      </c>
      <c r="I51" s="95" t="s">
        <v>87</v>
      </c>
      <c r="J51" s="90" t="s">
        <v>92</v>
      </c>
      <c r="K51" s="96"/>
      <c r="L51" s="96"/>
      <c r="M51" s="13"/>
      <c r="N51" s="46"/>
      <c r="O51" s="47"/>
      <c r="P51" s="133">
        <v>2023.6</v>
      </c>
      <c r="Q51" s="133">
        <v>2210.7</v>
      </c>
      <c r="R51" s="8"/>
      <c r="S51" s="8"/>
      <c r="T51" s="8"/>
      <c r="U51" s="8"/>
      <c r="V51" s="8"/>
      <c r="W51" s="8"/>
    </row>
    <row r="52" spans="1:23" ht="38.25">
      <c r="A52" s="92">
        <v>39</v>
      </c>
      <c r="B52" s="93" t="s">
        <v>2</v>
      </c>
      <c r="C52" s="94" t="s">
        <v>20</v>
      </c>
      <c r="D52" s="94" t="s">
        <v>10</v>
      </c>
      <c r="E52" s="157" t="s">
        <v>54</v>
      </c>
      <c r="F52" s="158"/>
      <c r="G52" s="94" t="s">
        <v>13</v>
      </c>
      <c r="H52" s="94" t="s">
        <v>1</v>
      </c>
      <c r="I52" s="95" t="s">
        <v>87</v>
      </c>
      <c r="J52" s="97" t="s">
        <v>93</v>
      </c>
      <c r="K52" s="96"/>
      <c r="L52" s="96"/>
      <c r="M52" s="13"/>
      <c r="N52" s="46"/>
      <c r="O52" s="47"/>
      <c r="P52" s="133">
        <v>0</v>
      </c>
      <c r="Q52" s="133">
        <v>0</v>
      </c>
      <c r="R52" s="8"/>
      <c r="S52" s="8"/>
      <c r="T52" s="8"/>
      <c r="U52" s="8"/>
      <c r="V52" s="8"/>
      <c r="W52" s="8"/>
    </row>
    <row r="53" spans="1:23" ht="25.5">
      <c r="A53" s="98">
        <v>40</v>
      </c>
      <c r="B53" s="99" t="s">
        <v>2</v>
      </c>
      <c r="C53" s="100" t="s">
        <v>20</v>
      </c>
      <c r="D53" s="100" t="s">
        <v>10</v>
      </c>
      <c r="E53" s="183" t="s">
        <v>55</v>
      </c>
      <c r="F53" s="184"/>
      <c r="G53" s="100" t="s">
        <v>3</v>
      </c>
      <c r="H53" s="100" t="s">
        <v>1</v>
      </c>
      <c r="I53" s="101" t="s">
        <v>87</v>
      </c>
      <c r="J53" s="102" t="s">
        <v>56</v>
      </c>
      <c r="K53" s="63">
        <f>SUM(K54:K56,K58,K65)</f>
        <v>76342</v>
      </c>
      <c r="L53" s="63">
        <f>SUM(L54:L56,L58,L65)</f>
        <v>66130.3</v>
      </c>
      <c r="M53" s="63">
        <f>SUM(M54:M56,M58,M65)</f>
        <v>0</v>
      </c>
      <c r="N53" s="63">
        <f>SUM(N54:N56,N58,N65)</f>
        <v>76342</v>
      </c>
      <c r="O53" s="64">
        <f>SUM(O54:O56,O58,O65)</f>
        <v>79663.3</v>
      </c>
      <c r="P53" s="120">
        <f>SUM(P54+P55+P56+P57+P58+P65)</f>
        <v>100162.5</v>
      </c>
      <c r="Q53" s="120">
        <f>SUM(Q54+Q55+Q56+Q57+Q58+Q65)</f>
        <v>102467.20000000001</v>
      </c>
      <c r="R53" s="8"/>
      <c r="S53" s="8"/>
      <c r="T53" s="8"/>
      <c r="U53" s="8"/>
      <c r="V53" s="8"/>
      <c r="W53" s="8"/>
    </row>
    <row r="54" spans="1:23" ht="45" customHeight="1" thickBot="1">
      <c r="A54" s="92">
        <v>41</v>
      </c>
      <c r="B54" s="93" t="s">
        <v>2</v>
      </c>
      <c r="C54" s="94" t="s">
        <v>20</v>
      </c>
      <c r="D54" s="94" t="s">
        <v>10</v>
      </c>
      <c r="E54" s="157" t="s">
        <v>57</v>
      </c>
      <c r="F54" s="159"/>
      <c r="G54" s="94" t="s">
        <v>13</v>
      </c>
      <c r="H54" s="94" t="s">
        <v>1</v>
      </c>
      <c r="I54" s="95" t="s">
        <v>87</v>
      </c>
      <c r="J54" s="132" t="s">
        <v>113</v>
      </c>
      <c r="K54" s="58">
        <v>5814</v>
      </c>
      <c r="L54" s="58">
        <v>4700</v>
      </c>
      <c r="M54" s="8"/>
      <c r="N54" s="46">
        <v>5814</v>
      </c>
      <c r="O54" s="47">
        <v>6881.9</v>
      </c>
      <c r="P54" s="133">
        <v>2438.7</v>
      </c>
      <c r="Q54" s="133">
        <v>2438.7</v>
      </c>
      <c r="R54" s="8"/>
      <c r="S54" s="8"/>
      <c r="T54" s="8"/>
      <c r="U54" s="8"/>
      <c r="V54" s="8"/>
      <c r="W54" s="8"/>
    </row>
    <row r="55" spans="1:23" ht="45.75" customHeight="1">
      <c r="A55" s="92">
        <v>42</v>
      </c>
      <c r="B55" s="93" t="s">
        <v>2</v>
      </c>
      <c r="C55" s="94" t="s">
        <v>20</v>
      </c>
      <c r="D55" s="94" t="s">
        <v>10</v>
      </c>
      <c r="E55" s="157" t="s">
        <v>58</v>
      </c>
      <c r="F55" s="159"/>
      <c r="G55" s="94" t="s">
        <v>13</v>
      </c>
      <c r="H55" s="94" t="s">
        <v>1</v>
      </c>
      <c r="I55" s="95" t="s">
        <v>87</v>
      </c>
      <c r="J55" s="97" t="s">
        <v>114</v>
      </c>
      <c r="K55" s="46">
        <v>433.9</v>
      </c>
      <c r="L55" s="46">
        <v>433.9</v>
      </c>
      <c r="M55" s="8"/>
      <c r="N55" s="46">
        <v>433.9</v>
      </c>
      <c r="O55" s="47">
        <v>286.4</v>
      </c>
      <c r="P55" s="133">
        <v>305.6</v>
      </c>
      <c r="Q55" s="133">
        <v>305.6</v>
      </c>
      <c r="R55" s="8"/>
      <c r="S55" s="8"/>
      <c r="T55" s="8"/>
      <c r="U55" s="8"/>
      <c r="V55" s="8"/>
      <c r="W55" s="8"/>
    </row>
    <row r="56" spans="1:23" ht="44.25" customHeight="1">
      <c r="A56" s="92">
        <v>43</v>
      </c>
      <c r="B56" s="93" t="s">
        <v>2</v>
      </c>
      <c r="C56" s="94" t="s">
        <v>20</v>
      </c>
      <c r="D56" s="94" t="s">
        <v>10</v>
      </c>
      <c r="E56" s="157" t="s">
        <v>59</v>
      </c>
      <c r="F56" s="159"/>
      <c r="G56" s="94" t="s">
        <v>13</v>
      </c>
      <c r="H56" s="94" t="s">
        <v>1</v>
      </c>
      <c r="I56" s="95" t="s">
        <v>87</v>
      </c>
      <c r="J56" s="97" t="s">
        <v>115</v>
      </c>
      <c r="K56" s="46">
        <v>6565</v>
      </c>
      <c r="L56" s="46">
        <v>5152</v>
      </c>
      <c r="M56" s="8"/>
      <c r="N56" s="46">
        <v>6565</v>
      </c>
      <c r="O56" s="47">
        <v>7234</v>
      </c>
      <c r="P56" s="133">
        <v>4507.1</v>
      </c>
      <c r="Q56" s="133">
        <v>4687.3</v>
      </c>
      <c r="R56" s="8"/>
      <c r="S56" s="8"/>
      <c r="T56" s="8"/>
      <c r="U56" s="8"/>
      <c r="V56" s="8"/>
      <c r="W56" s="8"/>
    </row>
    <row r="57" spans="1:23" ht="51.75" customHeight="1">
      <c r="A57" s="92">
        <v>44</v>
      </c>
      <c r="B57" s="93" t="s">
        <v>2</v>
      </c>
      <c r="C57" s="94" t="s">
        <v>20</v>
      </c>
      <c r="D57" s="94" t="s">
        <v>10</v>
      </c>
      <c r="E57" s="157" t="s">
        <v>82</v>
      </c>
      <c r="F57" s="162"/>
      <c r="G57" s="94" t="s">
        <v>13</v>
      </c>
      <c r="H57" s="94" t="s">
        <v>1</v>
      </c>
      <c r="I57" s="95" t="s">
        <v>87</v>
      </c>
      <c r="J57" s="97" t="s">
        <v>116</v>
      </c>
      <c r="K57" s="103"/>
      <c r="L57" s="103"/>
      <c r="M57" s="8"/>
      <c r="N57" s="103"/>
      <c r="O57" s="104"/>
      <c r="P57" s="133">
        <v>18.2</v>
      </c>
      <c r="Q57" s="133">
        <v>2.5</v>
      </c>
      <c r="R57" s="8"/>
      <c r="S57" s="8"/>
      <c r="T57" s="8"/>
      <c r="U57" s="8"/>
      <c r="V57" s="8"/>
      <c r="W57" s="8"/>
    </row>
    <row r="58" spans="1:23" ht="24.75" customHeight="1">
      <c r="A58" s="98">
        <v>45</v>
      </c>
      <c r="B58" s="99" t="s">
        <v>2</v>
      </c>
      <c r="C58" s="100" t="s">
        <v>20</v>
      </c>
      <c r="D58" s="100" t="s">
        <v>10</v>
      </c>
      <c r="E58" s="183" t="s">
        <v>60</v>
      </c>
      <c r="F58" s="184"/>
      <c r="G58" s="100" t="s">
        <v>13</v>
      </c>
      <c r="H58" s="100" t="s">
        <v>1</v>
      </c>
      <c r="I58" s="101" t="s">
        <v>87</v>
      </c>
      <c r="J58" s="105" t="s">
        <v>40</v>
      </c>
      <c r="K58" s="106">
        <f>SUM(K60:K62)</f>
        <v>15225.1</v>
      </c>
      <c r="L58" s="106">
        <f>SUM(L60:L62)</f>
        <v>14365.4</v>
      </c>
      <c r="M58" s="106">
        <f>SUM(M60:M62)</f>
        <v>0</v>
      </c>
      <c r="N58" s="106">
        <f>SUM(N60:N62)</f>
        <v>15225.1</v>
      </c>
      <c r="O58" s="107">
        <f>SUM(O60:O62)</f>
        <v>15343</v>
      </c>
      <c r="P58" s="128">
        <f>SUM(P59:P64)</f>
        <v>21154.899999999998</v>
      </c>
      <c r="Q58" s="128">
        <f>SUM(Q59:Q64)</f>
        <v>21993.100000000002</v>
      </c>
      <c r="R58" s="8"/>
      <c r="S58" s="8"/>
      <c r="T58" s="8"/>
      <c r="U58" s="8"/>
      <c r="V58" s="8"/>
      <c r="W58" s="8"/>
    </row>
    <row r="59" spans="1:23" ht="63.75">
      <c r="A59" s="92">
        <v>46</v>
      </c>
      <c r="B59" s="108" t="s">
        <v>2</v>
      </c>
      <c r="C59" s="109" t="s">
        <v>20</v>
      </c>
      <c r="D59" s="109" t="s">
        <v>10</v>
      </c>
      <c r="E59" s="157" t="s">
        <v>60</v>
      </c>
      <c r="F59" s="158"/>
      <c r="G59" s="109" t="s">
        <v>13</v>
      </c>
      <c r="H59" s="109" t="s">
        <v>1</v>
      </c>
      <c r="I59" s="110" t="s">
        <v>87</v>
      </c>
      <c r="J59" s="77" t="s">
        <v>94</v>
      </c>
      <c r="K59" s="81"/>
      <c r="L59" s="81"/>
      <c r="M59" s="8"/>
      <c r="N59" s="81"/>
      <c r="O59" s="82"/>
      <c r="P59" s="133">
        <v>27</v>
      </c>
      <c r="Q59" s="133">
        <v>27</v>
      </c>
      <c r="R59" s="8"/>
      <c r="S59" s="8"/>
      <c r="T59" s="8"/>
      <c r="U59" s="8"/>
      <c r="V59" s="8"/>
      <c r="W59" s="8"/>
    </row>
    <row r="60" spans="1:23" ht="51">
      <c r="A60" s="92">
        <v>47</v>
      </c>
      <c r="B60" s="108" t="s">
        <v>2</v>
      </c>
      <c r="C60" s="109" t="s">
        <v>20</v>
      </c>
      <c r="D60" s="109" t="s">
        <v>10</v>
      </c>
      <c r="E60" s="157" t="s">
        <v>60</v>
      </c>
      <c r="F60" s="158"/>
      <c r="G60" s="109" t="s">
        <v>13</v>
      </c>
      <c r="H60" s="109" t="s">
        <v>1</v>
      </c>
      <c r="I60" s="110" t="s">
        <v>87</v>
      </c>
      <c r="J60" s="77" t="s">
        <v>95</v>
      </c>
      <c r="K60" s="46">
        <v>15146</v>
      </c>
      <c r="L60" s="46">
        <v>14286.3</v>
      </c>
      <c r="M60" s="8"/>
      <c r="N60" s="46">
        <v>15146</v>
      </c>
      <c r="O60" s="47">
        <v>15259.5</v>
      </c>
      <c r="P60" s="133">
        <v>20682.5</v>
      </c>
      <c r="Q60" s="133">
        <v>21510.2</v>
      </c>
      <c r="R60" s="8"/>
      <c r="S60" s="8"/>
      <c r="T60" s="8"/>
      <c r="U60" s="8"/>
      <c r="V60" s="8"/>
      <c r="W60" s="8"/>
    </row>
    <row r="61" spans="1:23" ht="76.5">
      <c r="A61" s="92">
        <v>48</v>
      </c>
      <c r="B61" s="108" t="s">
        <v>2</v>
      </c>
      <c r="C61" s="109" t="s">
        <v>20</v>
      </c>
      <c r="D61" s="109" t="s">
        <v>10</v>
      </c>
      <c r="E61" s="157" t="s">
        <v>60</v>
      </c>
      <c r="F61" s="158"/>
      <c r="G61" s="109" t="s">
        <v>13</v>
      </c>
      <c r="H61" s="109" t="s">
        <v>1</v>
      </c>
      <c r="I61" s="110" t="s">
        <v>87</v>
      </c>
      <c r="J61" s="111" t="s">
        <v>96</v>
      </c>
      <c r="K61" s="46">
        <v>0.1</v>
      </c>
      <c r="L61" s="46">
        <v>0.1</v>
      </c>
      <c r="M61" s="8"/>
      <c r="N61" s="46">
        <v>0.1</v>
      </c>
      <c r="O61" s="47">
        <v>0.1</v>
      </c>
      <c r="P61" s="133">
        <v>0.2</v>
      </c>
      <c r="Q61" s="133">
        <v>0.2</v>
      </c>
      <c r="R61" s="8"/>
      <c r="S61" s="8"/>
      <c r="T61" s="8"/>
      <c r="U61" s="8"/>
      <c r="V61" s="8"/>
      <c r="W61" s="8"/>
    </row>
    <row r="62" spans="1:23" ht="39" customHeight="1">
      <c r="A62" s="92">
        <v>49</v>
      </c>
      <c r="B62" s="108" t="s">
        <v>2</v>
      </c>
      <c r="C62" s="109" t="s">
        <v>20</v>
      </c>
      <c r="D62" s="109" t="s">
        <v>10</v>
      </c>
      <c r="E62" s="157" t="s">
        <v>60</v>
      </c>
      <c r="F62" s="158"/>
      <c r="G62" s="109" t="s">
        <v>13</v>
      </c>
      <c r="H62" s="109" t="s">
        <v>1</v>
      </c>
      <c r="I62" s="110" t="s">
        <v>87</v>
      </c>
      <c r="J62" s="112" t="s">
        <v>97</v>
      </c>
      <c r="K62" s="58">
        <v>79</v>
      </c>
      <c r="L62" s="58">
        <v>79</v>
      </c>
      <c r="M62" s="8"/>
      <c r="N62" s="58">
        <v>79</v>
      </c>
      <c r="O62" s="47">
        <v>83.4</v>
      </c>
      <c r="P62" s="133">
        <v>119.8</v>
      </c>
      <c r="Q62" s="133">
        <v>124.6</v>
      </c>
      <c r="R62" s="8"/>
      <c r="S62" s="8"/>
      <c r="T62" s="8"/>
      <c r="U62" s="8"/>
      <c r="V62" s="8"/>
      <c r="W62" s="8"/>
    </row>
    <row r="63" spans="1:23" ht="48" customHeight="1">
      <c r="A63" s="92">
        <v>50</v>
      </c>
      <c r="B63" s="108" t="s">
        <v>2</v>
      </c>
      <c r="C63" s="109" t="s">
        <v>20</v>
      </c>
      <c r="D63" s="109" t="s">
        <v>10</v>
      </c>
      <c r="E63" s="157" t="s">
        <v>60</v>
      </c>
      <c r="F63" s="158"/>
      <c r="G63" s="109" t="s">
        <v>13</v>
      </c>
      <c r="H63" s="109" t="s">
        <v>1</v>
      </c>
      <c r="I63" s="110" t="s">
        <v>87</v>
      </c>
      <c r="J63" s="112" t="s">
        <v>98</v>
      </c>
      <c r="K63" s="58"/>
      <c r="L63" s="58"/>
      <c r="M63" s="8"/>
      <c r="N63" s="58"/>
      <c r="O63" s="47"/>
      <c r="P63" s="133">
        <v>125.1</v>
      </c>
      <c r="Q63" s="133">
        <v>122.7</v>
      </c>
      <c r="R63" s="8"/>
      <c r="S63" s="8"/>
      <c r="T63" s="8"/>
      <c r="U63" s="8"/>
      <c r="V63" s="8"/>
      <c r="W63" s="8"/>
    </row>
    <row r="64" spans="1:23" ht="89.25">
      <c r="A64" s="92">
        <v>51</v>
      </c>
      <c r="B64" s="108" t="s">
        <v>2</v>
      </c>
      <c r="C64" s="109" t="s">
        <v>20</v>
      </c>
      <c r="D64" s="109" t="s">
        <v>10</v>
      </c>
      <c r="E64" s="157" t="s">
        <v>60</v>
      </c>
      <c r="F64" s="158"/>
      <c r="G64" s="109" t="s">
        <v>13</v>
      </c>
      <c r="H64" s="109" t="s">
        <v>1</v>
      </c>
      <c r="I64" s="110" t="s">
        <v>87</v>
      </c>
      <c r="J64" s="113" t="s">
        <v>99</v>
      </c>
      <c r="K64" s="58"/>
      <c r="L64" s="58"/>
      <c r="M64" s="8"/>
      <c r="N64" s="58"/>
      <c r="O64" s="47"/>
      <c r="P64" s="133">
        <v>200.3</v>
      </c>
      <c r="Q64" s="133">
        <v>208.4</v>
      </c>
      <c r="R64" s="8"/>
      <c r="S64" s="8"/>
      <c r="T64" s="8"/>
      <c r="U64" s="8"/>
      <c r="V64" s="8"/>
      <c r="W64" s="8"/>
    </row>
    <row r="65" spans="1:23" ht="17.25" customHeight="1">
      <c r="A65" s="98">
        <v>52</v>
      </c>
      <c r="B65" s="99" t="s">
        <v>2</v>
      </c>
      <c r="C65" s="100" t="s">
        <v>20</v>
      </c>
      <c r="D65" s="100" t="s">
        <v>10</v>
      </c>
      <c r="E65" s="183" t="s">
        <v>61</v>
      </c>
      <c r="F65" s="184"/>
      <c r="G65" s="100" t="s">
        <v>13</v>
      </c>
      <c r="H65" s="100" t="s">
        <v>1</v>
      </c>
      <c r="I65" s="101" t="s">
        <v>87</v>
      </c>
      <c r="J65" s="114" t="s">
        <v>47</v>
      </c>
      <c r="K65" s="63">
        <f>SUM(K67:K67)</f>
        <v>48304</v>
      </c>
      <c r="L65" s="63">
        <f>SUM(L67:L67)</f>
        <v>41479</v>
      </c>
      <c r="M65" s="63">
        <f>SUM(M67:M67)</f>
        <v>0</v>
      </c>
      <c r="N65" s="63">
        <f>SUM(N67:N67)</f>
        <v>48304</v>
      </c>
      <c r="O65" s="64">
        <f>SUM(O67:O67)</f>
        <v>49918</v>
      </c>
      <c r="P65" s="120">
        <f>SUM(P66:P67)</f>
        <v>71738</v>
      </c>
      <c r="Q65" s="120">
        <f>SUM(Q66:Q67)</f>
        <v>73040</v>
      </c>
      <c r="R65" s="8"/>
      <c r="S65" s="8"/>
      <c r="T65" s="8"/>
      <c r="U65" s="8"/>
      <c r="V65" s="8"/>
      <c r="W65" s="8"/>
    </row>
    <row r="66" spans="1:23" ht="58.5" customHeight="1">
      <c r="A66" s="92">
        <v>53</v>
      </c>
      <c r="B66" s="93" t="s">
        <v>2</v>
      </c>
      <c r="C66" s="94" t="s">
        <v>20</v>
      </c>
      <c r="D66" s="94" t="s">
        <v>10</v>
      </c>
      <c r="E66" s="157" t="s">
        <v>61</v>
      </c>
      <c r="F66" s="158"/>
      <c r="G66" s="94" t="s">
        <v>13</v>
      </c>
      <c r="H66" s="94" t="s">
        <v>1</v>
      </c>
      <c r="I66" s="95" t="s">
        <v>87</v>
      </c>
      <c r="J66" s="115" t="s">
        <v>100</v>
      </c>
      <c r="K66" s="58"/>
      <c r="L66" s="58"/>
      <c r="M66" s="8"/>
      <c r="N66" s="46"/>
      <c r="O66" s="47"/>
      <c r="P66" s="133">
        <v>23250</v>
      </c>
      <c r="Q66" s="133">
        <v>23716</v>
      </c>
      <c r="R66" s="8"/>
      <c r="S66" s="8"/>
      <c r="T66" s="8"/>
      <c r="U66" s="8"/>
      <c r="V66" s="8"/>
      <c r="W66" s="8"/>
    </row>
    <row r="67" spans="1:23" ht="89.25">
      <c r="A67" s="40">
        <v>54</v>
      </c>
      <c r="B67" s="93" t="s">
        <v>2</v>
      </c>
      <c r="C67" s="94" t="s">
        <v>20</v>
      </c>
      <c r="D67" s="94" t="s">
        <v>10</v>
      </c>
      <c r="E67" s="157" t="s">
        <v>61</v>
      </c>
      <c r="F67" s="159"/>
      <c r="G67" s="94" t="s">
        <v>13</v>
      </c>
      <c r="H67" s="94" t="s">
        <v>1</v>
      </c>
      <c r="I67" s="95" t="s">
        <v>87</v>
      </c>
      <c r="J67" s="97" t="s">
        <v>101</v>
      </c>
      <c r="K67" s="116">
        <f>47602+351+351</f>
        <v>48304</v>
      </c>
      <c r="L67" s="116">
        <v>41479</v>
      </c>
      <c r="M67" s="13"/>
      <c r="N67" s="116">
        <f>47602+351+351</f>
        <v>48304</v>
      </c>
      <c r="O67" s="104">
        <v>49918</v>
      </c>
      <c r="P67" s="137">
        <v>48488</v>
      </c>
      <c r="Q67" s="137">
        <v>49324</v>
      </c>
      <c r="R67" s="8"/>
      <c r="S67" s="8"/>
      <c r="T67" s="8"/>
      <c r="U67" s="8"/>
      <c r="V67" s="8"/>
      <c r="W67" s="8"/>
    </row>
    <row r="68" spans="1:23" ht="12.75">
      <c r="A68" s="156">
        <v>55</v>
      </c>
      <c r="B68" s="99" t="s">
        <v>2</v>
      </c>
      <c r="C68" s="143" t="s">
        <v>20</v>
      </c>
      <c r="D68" s="143" t="s">
        <v>10</v>
      </c>
      <c r="E68" s="183" t="s">
        <v>126</v>
      </c>
      <c r="F68" s="184"/>
      <c r="G68" s="143" t="s">
        <v>3</v>
      </c>
      <c r="H68" s="143" t="s">
        <v>1</v>
      </c>
      <c r="I68" s="144" t="s">
        <v>87</v>
      </c>
      <c r="J68" s="145" t="s">
        <v>127</v>
      </c>
      <c r="K68" s="139"/>
      <c r="L68" s="139"/>
      <c r="M68" s="13"/>
      <c r="N68" s="139"/>
      <c r="O68" s="140"/>
      <c r="P68" s="146">
        <f>SUM(P69)</f>
        <v>4851.3</v>
      </c>
      <c r="Q68" s="146">
        <f>SUM(Q69)</f>
        <v>4851.3</v>
      </c>
      <c r="R68" s="8"/>
      <c r="S68" s="8"/>
      <c r="T68" s="8"/>
      <c r="U68" s="8"/>
      <c r="V68" s="8"/>
      <c r="W68" s="8"/>
    </row>
    <row r="69" spans="1:23" ht="51">
      <c r="A69" s="151">
        <v>56</v>
      </c>
      <c r="B69" s="147" t="s">
        <v>2</v>
      </c>
      <c r="C69" s="148" t="s">
        <v>20</v>
      </c>
      <c r="D69" s="148" t="s">
        <v>10</v>
      </c>
      <c r="E69" s="157" t="s">
        <v>124</v>
      </c>
      <c r="F69" s="188"/>
      <c r="G69" s="148" t="s">
        <v>13</v>
      </c>
      <c r="H69" s="148" t="s">
        <v>1</v>
      </c>
      <c r="I69" s="149" t="s">
        <v>87</v>
      </c>
      <c r="J69" s="152" t="s">
        <v>125</v>
      </c>
      <c r="K69" s="153"/>
      <c r="L69" s="153"/>
      <c r="M69" s="154"/>
      <c r="N69" s="153"/>
      <c r="O69" s="155"/>
      <c r="P69" s="137">
        <v>4851.3</v>
      </c>
      <c r="Q69" s="137">
        <v>4851.3</v>
      </c>
      <c r="R69" s="8"/>
      <c r="S69" s="8"/>
      <c r="T69" s="8"/>
      <c r="U69" s="8"/>
      <c r="V69" s="8"/>
      <c r="W69" s="8"/>
    </row>
    <row r="70" spans="1:23" ht="25.5">
      <c r="A70" s="141">
        <v>57</v>
      </c>
      <c r="B70" s="142" t="s">
        <v>2</v>
      </c>
      <c r="C70" s="143" t="s">
        <v>20</v>
      </c>
      <c r="D70" s="143" t="s">
        <v>10</v>
      </c>
      <c r="E70" s="183" t="s">
        <v>120</v>
      </c>
      <c r="F70" s="184"/>
      <c r="G70" s="143" t="s">
        <v>13</v>
      </c>
      <c r="H70" s="143" t="s">
        <v>1</v>
      </c>
      <c r="I70" s="144" t="s">
        <v>87</v>
      </c>
      <c r="J70" s="145" t="s">
        <v>121</v>
      </c>
      <c r="K70" s="139"/>
      <c r="L70" s="139"/>
      <c r="M70" s="13"/>
      <c r="N70" s="139"/>
      <c r="O70" s="140"/>
      <c r="P70" s="146">
        <f>P71</f>
        <v>2994.1</v>
      </c>
      <c r="Q70" s="146">
        <f>Q71</f>
        <v>2896.4</v>
      </c>
      <c r="R70" s="8"/>
      <c r="S70" s="8"/>
      <c r="T70" s="8"/>
      <c r="U70" s="8"/>
      <c r="V70" s="8"/>
      <c r="W70" s="8"/>
    </row>
    <row r="71" spans="1:23" ht="51">
      <c r="A71" s="151">
        <v>58</v>
      </c>
      <c r="B71" s="147" t="s">
        <v>2</v>
      </c>
      <c r="C71" s="148" t="s">
        <v>20</v>
      </c>
      <c r="D71" s="148" t="s">
        <v>10</v>
      </c>
      <c r="E71" s="157" t="s">
        <v>120</v>
      </c>
      <c r="F71" s="159"/>
      <c r="G71" s="148" t="s">
        <v>13</v>
      </c>
      <c r="H71" s="148" t="s">
        <v>1</v>
      </c>
      <c r="I71" s="149" t="s">
        <v>87</v>
      </c>
      <c r="J71" s="150" t="s">
        <v>122</v>
      </c>
      <c r="K71" s="139"/>
      <c r="L71" s="139"/>
      <c r="M71" s="13"/>
      <c r="N71" s="139"/>
      <c r="O71" s="140"/>
      <c r="P71" s="137">
        <v>2994.1</v>
      </c>
      <c r="Q71" s="137">
        <v>2896.4</v>
      </c>
      <c r="R71" s="8"/>
      <c r="S71" s="8"/>
      <c r="T71" s="8"/>
      <c r="U71" s="8"/>
      <c r="V71" s="8"/>
      <c r="W71" s="8"/>
    </row>
    <row r="72" spans="1:23" ht="13.5" thickBot="1">
      <c r="A72" s="40">
        <v>59</v>
      </c>
      <c r="B72" s="117"/>
      <c r="C72" s="118"/>
      <c r="D72" s="118"/>
      <c r="E72" s="182"/>
      <c r="F72" s="182"/>
      <c r="G72" s="118"/>
      <c r="H72" s="118"/>
      <c r="I72" s="118"/>
      <c r="J72" s="119" t="s">
        <v>39</v>
      </c>
      <c r="K72" s="120" t="e">
        <f>SUM(K14,K44)</f>
        <v>#REF!</v>
      </c>
      <c r="L72" s="120" t="e">
        <f>SUM(L14,L44)-9.126-6078.162</f>
        <v>#REF!</v>
      </c>
      <c r="M72" s="120" t="e">
        <f>SUM(M14,M44)-6078.16-9.126</f>
        <v>#REF!</v>
      </c>
      <c r="N72" s="120" t="e">
        <f>SUM(N14,N44)</f>
        <v>#REF!</v>
      </c>
      <c r="O72" s="120" t="e">
        <f>SUM(O14,O44)</f>
        <v>#REF!</v>
      </c>
      <c r="P72" s="121">
        <f>SUM(P14+P44)</f>
        <v>498307.46</v>
      </c>
      <c r="Q72" s="121">
        <f>SUM(Q14+Q44)</f>
        <v>509833.26</v>
      </c>
      <c r="R72" s="8"/>
      <c r="S72" s="8"/>
      <c r="T72" s="8"/>
      <c r="U72" s="8"/>
      <c r="V72" s="8"/>
      <c r="W72" s="8"/>
    </row>
    <row r="73" spans="1:23" ht="11.25">
      <c r="A73" s="178"/>
      <c r="B73" s="8"/>
      <c r="C73" s="8"/>
      <c r="D73" s="8"/>
      <c r="E73" s="8"/>
      <c r="F73" s="8"/>
      <c r="G73" s="8"/>
      <c r="H73" s="8"/>
      <c r="I73" s="9"/>
      <c r="J73" s="12"/>
      <c r="K73" s="1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14.25">
      <c r="A74" s="179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22"/>
      <c r="R74" s="8"/>
      <c r="S74" s="8"/>
      <c r="T74" s="8"/>
      <c r="U74" s="8"/>
      <c r="V74" s="8"/>
      <c r="W74" s="8"/>
    </row>
    <row r="75" spans="1:23" ht="14.25">
      <c r="A75" s="180"/>
      <c r="B75" s="185" t="s">
        <v>123</v>
      </c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1"/>
      <c r="R75" s="8"/>
      <c r="S75" s="8"/>
      <c r="T75" s="8"/>
      <c r="U75" s="8"/>
      <c r="V75" s="8"/>
      <c r="W75" s="8"/>
    </row>
    <row r="76" spans="1:23" ht="11.25">
      <c r="A76" s="181"/>
      <c r="B76" s="8"/>
      <c r="C76" s="8"/>
      <c r="D76" s="8"/>
      <c r="E76" s="8"/>
      <c r="F76" s="8"/>
      <c r="G76" s="8"/>
      <c r="H76" s="8"/>
      <c r="I76" s="9"/>
      <c r="J76" s="12"/>
      <c r="K76" s="1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1.25">
      <c r="A77" s="181"/>
      <c r="B77" s="8"/>
      <c r="C77" s="8"/>
      <c r="D77" s="8"/>
      <c r="E77" s="8"/>
      <c r="F77" s="8"/>
      <c r="G77" s="8"/>
      <c r="H77" s="8"/>
      <c r="I77" s="9"/>
      <c r="J77" s="12"/>
      <c r="K77" s="1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2.75" customHeight="1">
      <c r="A78" s="181"/>
      <c r="B78" s="8"/>
      <c r="C78" s="8"/>
      <c r="D78" s="8"/>
      <c r="E78" s="8"/>
      <c r="F78" s="8"/>
      <c r="G78" s="8"/>
      <c r="H78" s="8"/>
      <c r="I78" s="9"/>
      <c r="J78" s="12"/>
      <c r="K78" s="1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1.25">
      <c r="A79" s="181"/>
      <c r="B79" s="8"/>
      <c r="C79" s="8"/>
      <c r="D79" s="8"/>
      <c r="E79" s="8"/>
      <c r="F79" s="8"/>
      <c r="G79" s="8"/>
      <c r="H79" s="8"/>
      <c r="I79" s="9"/>
      <c r="J79" s="12"/>
      <c r="K79" s="1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1.25">
      <c r="A80" s="181"/>
      <c r="B80" s="8"/>
      <c r="C80" s="8"/>
      <c r="D80" s="8"/>
      <c r="E80" s="8"/>
      <c r="F80" s="8"/>
      <c r="G80" s="8"/>
      <c r="H80" s="8"/>
      <c r="I80" s="9"/>
      <c r="J80" s="12"/>
      <c r="K80" s="1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2" spans="1:23" s="4" customFormat="1" ht="142.5" customHeight="1">
      <c r="A82" s="1"/>
      <c r="B82" s="1"/>
      <c r="C82" s="1"/>
      <c r="D82" s="1"/>
      <c r="E82" s="1"/>
      <c r="F82" s="1"/>
      <c r="G82" s="1"/>
      <c r="H82" s="1"/>
      <c r="I82" s="2"/>
      <c r="J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ht="45" customHeight="1"/>
    <row r="84" ht="27" customHeight="1"/>
    <row r="85" ht="21.75" customHeight="1"/>
    <row r="86" ht="45" customHeight="1"/>
    <row r="87" ht="39.75" customHeight="1"/>
    <row r="88" ht="42.75" customHeight="1"/>
    <row r="89" ht="18.75" customHeight="1"/>
  </sheetData>
  <sheetProtection/>
  <mergeCells count="69">
    <mergeCell ref="E68:F68"/>
    <mergeCell ref="E69:F69"/>
    <mergeCell ref="E71:F71"/>
    <mergeCell ref="J6:Q6"/>
    <mergeCell ref="B12:I12"/>
    <mergeCell ref="B13:I13"/>
    <mergeCell ref="E14:F14"/>
    <mergeCell ref="E36:F36"/>
    <mergeCell ref="E17:F17"/>
    <mergeCell ref="E34:F34"/>
    <mergeCell ref="E35:F35"/>
    <mergeCell ref="E19:F19"/>
    <mergeCell ref="E20:F20"/>
    <mergeCell ref="E39:F39"/>
    <mergeCell ref="E27:F27"/>
    <mergeCell ref="E23:F23"/>
    <mergeCell ref="E24:F24"/>
    <mergeCell ref="E31:F31"/>
    <mergeCell ref="E30:F30"/>
    <mergeCell ref="E26:F26"/>
    <mergeCell ref="B75:Q75"/>
    <mergeCell ref="E54:F54"/>
    <mergeCell ref="E44:F44"/>
    <mergeCell ref="E45:F45"/>
    <mergeCell ref="E58:F58"/>
    <mergeCell ref="B74:P74"/>
    <mergeCell ref="E48:F48"/>
    <mergeCell ref="E53:F53"/>
    <mergeCell ref="E47:F47"/>
    <mergeCell ref="E70:F70"/>
    <mergeCell ref="E51:F51"/>
    <mergeCell ref="A73:A80"/>
    <mergeCell ref="E72:F72"/>
    <mergeCell ref="E55:F55"/>
    <mergeCell ref="E43:F43"/>
    <mergeCell ref="E25:F25"/>
    <mergeCell ref="E57:F57"/>
    <mergeCell ref="E37:F37"/>
    <mergeCell ref="E65:F65"/>
    <mergeCell ref="E56:F56"/>
    <mergeCell ref="E50:F50"/>
    <mergeCell ref="J1:P1"/>
    <mergeCell ref="J2:P2"/>
    <mergeCell ref="J3:P3"/>
    <mergeCell ref="J4:P4"/>
    <mergeCell ref="A7:W8"/>
    <mergeCell ref="E22:F22"/>
    <mergeCell ref="E21:F21"/>
    <mergeCell ref="J5:Q5"/>
    <mergeCell ref="E15:F15"/>
    <mergeCell ref="E16:F16"/>
    <mergeCell ref="E42:F42"/>
    <mergeCell ref="E40:F40"/>
    <mergeCell ref="E38:F38"/>
    <mergeCell ref="E46:F46"/>
    <mergeCell ref="E41:F41"/>
    <mergeCell ref="E29:F29"/>
    <mergeCell ref="E33:F33"/>
    <mergeCell ref="E32:F32"/>
    <mergeCell ref="E28:F28"/>
    <mergeCell ref="E64:F64"/>
    <mergeCell ref="E66:F66"/>
    <mergeCell ref="E67:F67"/>
    <mergeCell ref="E52:F52"/>
    <mergeCell ref="E59:F59"/>
    <mergeCell ref="E60:F60"/>
    <mergeCell ref="E61:F61"/>
    <mergeCell ref="E62:F62"/>
    <mergeCell ref="E63:F63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4" r:id="rId1"/>
  <rowBreaks count="1" manualBreakCount="1">
    <brk id="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2021-07-13T04:00:26Z</cp:lastPrinted>
  <dcterms:created xsi:type="dcterms:W3CDTF">2004-11-29T04:51:36Z</dcterms:created>
  <dcterms:modified xsi:type="dcterms:W3CDTF">2021-07-27T11:38:12Z</dcterms:modified>
  <cp:category/>
  <cp:version/>
  <cp:contentType/>
  <cp:contentStatus/>
</cp:coreProperties>
</file>