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МАЙ ПРОКУРАТУРА\"/>
    </mc:Choice>
  </mc:AlternateContent>
  <bookViews>
    <workbookView xWindow="0" yWindow="0" windowWidth="19200" windowHeight="11490"/>
  </bookViews>
  <sheets>
    <sheet name="Прил.4" sheetId="7" r:id="rId1"/>
  </sheets>
  <definedNames>
    <definedName name="_xlnm._FilterDatabase" localSheetId="0" hidden="1">Прил.4!$A$7:$L$82</definedName>
    <definedName name="_xlnm.Print_Area" localSheetId="0">Прил.4!$A$1:$L$86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1" i="7" l="1"/>
  <c r="L77" i="7"/>
  <c r="K74" i="7"/>
  <c r="L76" i="7"/>
  <c r="L73" i="7"/>
  <c r="L71" i="7"/>
  <c r="L72" i="7"/>
  <c r="K70" i="7"/>
  <c r="L68" i="7"/>
  <c r="L67" i="7"/>
  <c r="L66" i="7"/>
  <c r="L64" i="7"/>
  <c r="L65" i="7"/>
  <c r="K63" i="7"/>
  <c r="L62" i="7"/>
  <c r="L58" i="7"/>
  <c r="L59" i="7"/>
  <c r="L60" i="7"/>
  <c r="L61" i="7"/>
  <c r="K57" i="7"/>
  <c r="L56" i="7"/>
  <c r="K42" i="7"/>
  <c r="L43" i="7"/>
  <c r="L44" i="7"/>
  <c r="L45" i="7"/>
  <c r="L47" i="7"/>
  <c r="L48" i="7"/>
  <c r="L49" i="7"/>
  <c r="L50" i="7"/>
  <c r="L51" i="7"/>
  <c r="L52" i="7"/>
  <c r="L53" i="7"/>
  <c r="L54" i="7"/>
  <c r="L41" i="7"/>
  <c r="L38" i="7"/>
  <c r="L37" i="7"/>
  <c r="L36" i="7"/>
  <c r="L35" i="7"/>
  <c r="K34" i="7"/>
  <c r="L31" i="7"/>
  <c r="L32" i="7"/>
  <c r="K30" i="7"/>
  <c r="L29" i="7"/>
  <c r="K26" i="7"/>
  <c r="L25" i="7"/>
  <c r="L23" i="7"/>
  <c r="L24" i="7"/>
  <c r="L20" i="7"/>
  <c r="L21" i="7"/>
  <c r="L22" i="7"/>
  <c r="K19" i="7"/>
  <c r="L17" i="7"/>
  <c r="L18" i="7"/>
  <c r="K16" i="7"/>
  <c r="L15" i="7"/>
  <c r="L11" i="7"/>
  <c r="L12" i="7"/>
  <c r="L13" i="7"/>
  <c r="L14" i="7"/>
  <c r="K9" i="7"/>
  <c r="L8" i="7"/>
  <c r="L63" i="7" l="1"/>
  <c r="K82" i="7"/>
  <c r="J80" i="7"/>
  <c r="L80" i="7" s="1"/>
  <c r="J79" i="7"/>
  <c r="L79" i="7" s="1"/>
  <c r="J74" i="7"/>
  <c r="L74" i="7" s="1"/>
  <c r="J70" i="7"/>
  <c r="L70" i="7" s="1"/>
  <c r="J69" i="7"/>
  <c r="L69" i="7" s="1"/>
  <c r="J63" i="7"/>
  <c r="J57" i="7"/>
  <c r="L57" i="7" s="1"/>
  <c r="J46" i="7"/>
  <c r="L46" i="7" s="1"/>
  <c r="J34" i="7"/>
  <c r="L34" i="7" s="1"/>
  <c r="J33" i="7"/>
  <c r="L33" i="7" s="1"/>
  <c r="J30" i="7"/>
  <c r="L30" i="7" s="1"/>
  <c r="J28" i="7"/>
  <c r="L28" i="7" s="1"/>
  <c r="J27" i="7"/>
  <c r="L27" i="7" s="1"/>
  <c r="J26" i="7"/>
  <c r="L26" i="7" s="1"/>
  <c r="J19" i="7"/>
  <c r="L19" i="7" s="1"/>
  <c r="J16" i="7"/>
  <c r="L16" i="7" s="1"/>
  <c r="J10" i="7"/>
  <c r="L10" i="7" s="1"/>
  <c r="J9" i="7"/>
  <c r="I74" i="7"/>
  <c r="I70" i="7"/>
  <c r="I63" i="7"/>
  <c r="I57" i="7"/>
  <c r="I42" i="7"/>
  <c r="I34" i="7"/>
  <c r="I30" i="7"/>
  <c r="I26" i="7"/>
  <c r="I19" i="7"/>
  <c r="I16" i="7"/>
  <c r="I9" i="7"/>
  <c r="J42" i="7" l="1"/>
  <c r="L42" i="7" s="1"/>
  <c r="L9" i="7"/>
  <c r="I82" i="7"/>
  <c r="J82" i="7" l="1"/>
  <c r="L82" i="7" s="1"/>
</calcChain>
</file>

<file path=xl/sharedStrings.xml><?xml version="1.0" encoding="utf-8"?>
<sst xmlns="http://schemas.openxmlformats.org/spreadsheetml/2006/main" count="127" uniqueCount="108">
  <si>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</si>
  <si>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</si>
  <si>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</si>
  <si>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</si>
  <si>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</si>
  <si>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</si>
  <si>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</si>
  <si>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</si>
  <si>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</si>
  <si>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</si>
  <si>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</si>
  <si>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</si>
  <si>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</si>
  <si>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</si>
  <si>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</si>
  <si>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</si>
  <si>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</si>
  <si>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</si>
  <si>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</si>
  <si>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</si>
  <si>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</si>
  <si>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</si>
  <si>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</si>
  <si>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</si>
  <si>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</si>
  <si>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1700000000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</si>
  <si>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</si>
  <si>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</si>
  <si>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</si>
  <si>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</si>
  <si>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</si>
  <si>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</si>
  <si>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</si>
  <si>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</si>
  <si>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</si>
  <si>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</si>
  <si>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</si>
  <si>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</si>
  <si>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</si>
  <si>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</si>
  <si>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</si>
  <si>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</si>
  <si>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</si>
  <si>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</si>
  <si>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</si>
  <si>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</si>
  <si>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</si>
  <si>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</si>
  <si>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</si>
  <si>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</si>
  <si>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</si>
  <si>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</si>
  <si>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</si>
  <si>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</si>
  <si>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</si>
  <si>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</si>
  <si>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</si>
  <si>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</si>
  <si>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</si>
  <si>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</si>
  <si>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</si>
  <si>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</si>
  <si>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</si>
  <si>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</si>
  <si>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</si>
  <si>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</si>
  <si>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</si>
  <si>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</si>
  <si>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</si>
  <si>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</si>
  <si>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</si>
  <si>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</si>
  <si>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</si>
  <si>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</si>
  <si>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</si>
  <si>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</si>
  <si>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</si>
  <si>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</si>
  <si>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</si>
  <si>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</si>
  <si>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</si>
  <si>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</si>
  <si>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0600020000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</si>
  <si>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</si>
  <si>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</si>
  <si>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07000S0000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</si>
  <si>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</si>
  <si>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</si>
  <si>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20000S0000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</si>
  <si>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</si>
  <si>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</si>
  <si>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</si>
  <si>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</si>
  <si>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</si>
  <si>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</si>
  <si>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18000R0000</t>
  </si>
  <si>
    <t>1600050000</t>
  </si>
  <si>
    <t>2900020000</t>
  </si>
  <si>
    <t>29000L0000</t>
  </si>
  <si>
    <t>к Постановлению Администрации Махнёвсколо</t>
  </si>
  <si>
    <t xml:space="preserve">Махнёвского  муниципального образования </t>
  </si>
  <si>
    <t xml:space="preserve"> от 11.05. 2021 № 325                                        </t>
  </si>
  <si>
    <t xml:space="preserve">% исполнения к году </t>
  </si>
  <si>
    <t>Информация о распределении бюджетных ассигнований на реализацию муниципальных программ  Махнёвского муниципального образования за 1 квартал 2021 года</t>
  </si>
  <si>
    <t>Сумма средств, предусмотринная на 2021 год  решением Думы о бюджете, в тыс. руб.</t>
  </si>
  <si>
    <t>Утвержденные бюджетные назначения с учетом уточнения на 2021 год, тыс. руб.</t>
  </si>
  <si>
    <t>Исполнено за 1 квартал 2021 года</t>
  </si>
  <si>
    <t>Приложение №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</si>
</sst>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"/>
    <numFmt numFmtId="165" formatCode="#,##0.0"/>
    <numFmt numFmtId="166" formatCode="0.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4" fontId="12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165" fontId="16" fillId="0" borderId="2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zoomScaleNormal="100" workbookViewId="0">
      <selection activeCell="L7" sqref="L7"/>
    </sheetView>
  </sheetViews>
  <sheetFormatPr defaultRowHeight="12.75" x14ac:dyDescent="0.2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customWidth="1"/>
    <col min="11" max="11" width="11.140625" customWidth="1"/>
    <col min="12" max="12" width="11.85546875" style="1" customWidth="1"/>
    <col min="13" max="13" width="0.28515625" customWidth="1"/>
    <col min="14" max="15" width="10.28515625" hidden="1" customWidth="1"/>
    <col min="16" max="16" width="9.140625" hidden="1" customWidth="1"/>
  </cols>
  <sheetData>
    <row r="1" spans="1:16" ht="12.75" customHeight="1" x14ac:dyDescent="0.2">
      <c r="A1" s="10"/>
      <c r="B1" s="10"/>
      <c r="C1" s="100" t="s">
        <v>107</v>
      </c>
      <c r="D1" s="100"/>
      <c r="E1" s="100"/>
      <c r="F1" s="100"/>
      <c r="G1" s="100"/>
      <c r="H1" s="100"/>
      <c r="I1" s="100"/>
      <c r="J1" s="100"/>
      <c r="K1" s="100"/>
      <c r="L1" s="101"/>
    </row>
    <row r="2" spans="1:16" ht="12.75" customHeight="1" x14ac:dyDescent="0.2">
      <c r="A2" s="10"/>
      <c r="B2" s="10"/>
      <c r="C2" s="100" t="s">
        <v>99</v>
      </c>
      <c r="D2" s="100"/>
      <c r="E2" s="100"/>
      <c r="F2" s="100"/>
      <c r="G2" s="100"/>
      <c r="H2" s="100"/>
      <c r="I2" s="100"/>
      <c r="J2" s="100"/>
      <c r="K2" s="100"/>
      <c r="L2" s="101"/>
    </row>
    <row r="3" spans="1:16" ht="12.75" customHeight="1" x14ac:dyDescent="0.2">
      <c r="A3" s="10"/>
      <c r="B3" s="11"/>
      <c r="C3" s="100" t="s">
        <v>100</v>
      </c>
      <c r="D3" s="100"/>
      <c r="E3" s="100"/>
      <c r="F3" s="100"/>
      <c r="G3" s="100"/>
      <c r="H3" s="100"/>
      <c r="I3" s="100"/>
      <c r="J3" s="100"/>
      <c r="K3" s="100"/>
      <c r="L3" s="101"/>
    </row>
    <row r="4" spans="1:16" ht="12.75" customHeight="1" x14ac:dyDescent="0.2">
      <c r="A4" s="10"/>
      <c r="B4" s="10"/>
      <c r="C4" s="100" t="s">
        <v>101</v>
      </c>
      <c r="D4" s="100"/>
      <c r="E4" s="100"/>
      <c r="F4" s="100"/>
      <c r="G4" s="100"/>
      <c r="H4" s="100"/>
      <c r="I4" s="100"/>
      <c r="J4" s="100"/>
      <c r="K4" s="100"/>
      <c r="L4" s="101"/>
    </row>
    <row r="5" spans="1:16" x14ac:dyDescent="0.2">
      <c r="A5" s="10"/>
      <c r="B5" s="100"/>
      <c r="C5" s="100"/>
      <c r="D5" s="100"/>
      <c r="E5" s="100"/>
      <c r="F5" s="100"/>
      <c r="G5" s="100"/>
      <c r="H5" s="100"/>
      <c r="I5" s="92"/>
      <c r="J5" s="92"/>
      <c r="K5" s="92"/>
      <c r="L5" s="12"/>
    </row>
    <row r="6" spans="1:16" ht="33.75" customHeight="1" x14ac:dyDescent="0.2">
      <c r="A6" s="102" t="s">
        <v>103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1:16" ht="114.75" x14ac:dyDescent="0.2">
      <c r="A7" s="13" t="s">
        <v>0</v>
      </c>
      <c r="B7" s="14" t="s">
        <v>8</v>
      </c>
      <c r="C7" s="13" t="s">
        <v>4</v>
      </c>
      <c r="D7" s="13" t="s">
        <v>1</v>
      </c>
      <c r="E7" s="13" t="s">
        <v>2</v>
      </c>
      <c r="F7" s="13" t="s">
        <v>3</v>
      </c>
      <c r="G7" s="15" t="s">
        <v>5</v>
      </c>
      <c r="H7" s="16" t="s">
        <v>5</v>
      </c>
      <c r="I7" s="93" t="s">
        <v>104</v>
      </c>
      <c r="J7" s="94" t="s">
        <v>105</v>
      </c>
      <c r="K7" s="95" t="s">
        <v>106</v>
      </c>
      <c r="L7" s="95" t="s">
        <v>102</v>
      </c>
    </row>
    <row r="8" spans="1:16" ht="57" customHeight="1" x14ac:dyDescent="0.2">
      <c r="A8" s="17">
        <v>1</v>
      </c>
      <c r="B8" s="18" t="s">
        <v>58</v>
      </c>
      <c r="C8" s="17">
        <v>901</v>
      </c>
      <c r="D8" s="19">
        <v>412</v>
      </c>
      <c r="E8" s="20" t="s">
        <v>33</v>
      </c>
      <c r="F8" s="20"/>
      <c r="G8" s="21"/>
      <c r="H8" s="22"/>
      <c r="I8" s="50">
        <v>823</v>
      </c>
      <c r="J8" s="50">
        <v>823</v>
      </c>
      <c r="K8" s="50">
        <v>49</v>
      </c>
      <c r="L8" s="50">
        <f t="shared" ref="L8:L38" si="0">K8/J8*100</f>
        <v>5.9538274605103281</v>
      </c>
    </row>
    <row r="9" spans="1:16" ht="37.5" customHeight="1" x14ac:dyDescent="0.2">
      <c r="A9" s="17">
        <v>2</v>
      </c>
      <c r="B9" s="14" t="s">
        <v>60</v>
      </c>
      <c r="C9" s="23"/>
      <c r="D9" s="19"/>
      <c r="E9" s="20" t="s">
        <v>10</v>
      </c>
      <c r="F9" s="24"/>
      <c r="G9" s="25"/>
      <c r="H9" s="25"/>
      <c r="I9" s="50">
        <f>SUM(I10:I14)</f>
        <v>16546.8</v>
      </c>
      <c r="J9" s="50">
        <f>SUM(J10:J14)</f>
        <v>18304.099999999999</v>
      </c>
      <c r="K9" s="50">
        <f>SUM(K10:K14)</f>
        <v>5918.0999999999995</v>
      </c>
      <c r="L9" s="50">
        <f t="shared" si="0"/>
        <v>32.33210045836725</v>
      </c>
    </row>
    <row r="10" spans="1:16" x14ac:dyDescent="0.2">
      <c r="A10" s="17"/>
      <c r="B10" s="14"/>
      <c r="C10" s="26">
        <v>901</v>
      </c>
      <c r="D10" s="27">
        <v>113</v>
      </c>
      <c r="E10" s="24" t="s">
        <v>9</v>
      </c>
      <c r="F10" s="24"/>
      <c r="G10" s="25"/>
      <c r="H10" s="25"/>
      <c r="I10" s="80">
        <v>8925.7999999999993</v>
      </c>
      <c r="J10" s="80">
        <f>8925.8+1757.3</f>
        <v>10683.099999999999</v>
      </c>
      <c r="K10" s="80">
        <v>4443.5</v>
      </c>
      <c r="L10" s="80">
        <f t="shared" si="0"/>
        <v>41.593732156396555</v>
      </c>
    </row>
    <row r="11" spans="1:16" x14ac:dyDescent="0.2">
      <c r="A11" s="17"/>
      <c r="B11" s="14"/>
      <c r="C11" s="26">
        <v>901</v>
      </c>
      <c r="D11" s="27">
        <v>113</v>
      </c>
      <c r="E11" s="24" t="s">
        <v>57</v>
      </c>
      <c r="F11" s="24"/>
      <c r="G11" s="25"/>
      <c r="H11" s="25"/>
      <c r="I11" s="80">
        <v>115.4</v>
      </c>
      <c r="J11" s="80">
        <v>115.4</v>
      </c>
      <c r="K11" s="80">
        <v>0</v>
      </c>
      <c r="L11" s="80">
        <f t="shared" si="0"/>
        <v>0</v>
      </c>
    </row>
    <row r="12" spans="1:16" x14ac:dyDescent="0.2">
      <c r="A12" s="17"/>
      <c r="B12" s="14"/>
      <c r="C12" s="26">
        <v>901</v>
      </c>
      <c r="D12" s="27">
        <v>309</v>
      </c>
      <c r="E12" s="24" t="s">
        <v>9</v>
      </c>
      <c r="F12" s="24"/>
      <c r="G12" s="25"/>
      <c r="H12" s="25"/>
      <c r="I12" s="80">
        <v>4302</v>
      </c>
      <c r="J12" s="80">
        <v>4302</v>
      </c>
      <c r="K12" s="80">
        <v>912.4</v>
      </c>
      <c r="L12" s="80">
        <f t="shared" si="0"/>
        <v>21.208740120874012</v>
      </c>
    </row>
    <row r="13" spans="1:16" x14ac:dyDescent="0.2">
      <c r="A13" s="17"/>
      <c r="B13" s="14"/>
      <c r="C13" s="26">
        <v>901</v>
      </c>
      <c r="D13" s="27">
        <v>1001</v>
      </c>
      <c r="E13" s="24" t="s">
        <v>9</v>
      </c>
      <c r="F13" s="24"/>
      <c r="G13" s="25"/>
      <c r="H13" s="25"/>
      <c r="I13" s="80">
        <v>2850.6</v>
      </c>
      <c r="J13" s="80">
        <v>2850.6</v>
      </c>
      <c r="K13" s="80">
        <v>562.20000000000005</v>
      </c>
      <c r="L13" s="80">
        <f t="shared" si="0"/>
        <v>19.722163754998949</v>
      </c>
    </row>
    <row r="14" spans="1:16" x14ac:dyDescent="0.2">
      <c r="A14" s="17"/>
      <c r="B14" s="14"/>
      <c r="C14" s="26">
        <v>901</v>
      </c>
      <c r="D14" s="27">
        <v>1202</v>
      </c>
      <c r="E14" s="24" t="s">
        <v>9</v>
      </c>
      <c r="F14" s="24"/>
      <c r="G14" s="25"/>
      <c r="H14" s="25"/>
      <c r="I14" s="80">
        <v>353</v>
      </c>
      <c r="J14" s="80">
        <v>353</v>
      </c>
      <c r="K14" s="80">
        <v>0</v>
      </c>
      <c r="L14" s="80">
        <f t="shared" si="0"/>
        <v>0</v>
      </c>
    </row>
    <row r="15" spans="1:16" ht="39.75" customHeight="1" x14ac:dyDescent="0.2">
      <c r="A15" s="28">
        <v>3</v>
      </c>
      <c r="B15" s="29" t="s">
        <v>61</v>
      </c>
      <c r="C15" s="17">
        <v>901</v>
      </c>
      <c r="D15" s="19">
        <v>309</v>
      </c>
      <c r="E15" s="20" t="s">
        <v>54</v>
      </c>
      <c r="F15" s="20"/>
      <c r="G15" s="30" t="s">
        <v>7</v>
      </c>
      <c r="H15" s="22"/>
      <c r="I15" s="50">
        <v>264.89999999999998</v>
      </c>
      <c r="J15" s="50">
        <v>264.89999999999998</v>
      </c>
      <c r="K15" s="50">
        <v>0</v>
      </c>
      <c r="L15" s="50">
        <f t="shared" si="0"/>
        <v>0</v>
      </c>
    </row>
    <row r="16" spans="1:16" ht="43.5" customHeight="1" x14ac:dyDescent="0.2">
      <c r="A16" s="17">
        <v>4</v>
      </c>
      <c r="B16" s="29" t="s">
        <v>69</v>
      </c>
      <c r="C16" s="17"/>
      <c r="D16" s="19"/>
      <c r="E16" s="20" t="s">
        <v>30</v>
      </c>
      <c r="F16" s="20"/>
      <c r="G16" s="21"/>
      <c r="H16" s="22"/>
      <c r="I16" s="50">
        <f>SUM(I17:I18)</f>
        <v>5419.2</v>
      </c>
      <c r="J16" s="50">
        <f>SUM(J17:J18)</f>
        <v>5449.2</v>
      </c>
      <c r="K16" s="50">
        <f>SUM(K17:K18)</f>
        <v>1238.3</v>
      </c>
      <c r="L16" s="50">
        <f t="shared" si="0"/>
        <v>22.724436614548924</v>
      </c>
    </row>
    <row r="17" spans="1:12" ht="13.5" customHeight="1" x14ac:dyDescent="0.2">
      <c r="A17" s="17"/>
      <c r="B17" s="29"/>
      <c r="C17" s="31">
        <v>901</v>
      </c>
      <c r="D17" s="27">
        <v>310</v>
      </c>
      <c r="E17" s="24" t="s">
        <v>82</v>
      </c>
      <c r="F17" s="24"/>
      <c r="G17" s="21"/>
      <c r="H17" s="81"/>
      <c r="I17" s="80">
        <v>5224.7</v>
      </c>
      <c r="J17" s="80">
        <v>5254.7</v>
      </c>
      <c r="K17" s="80">
        <v>1238.3</v>
      </c>
      <c r="L17" s="80">
        <f t="shared" si="0"/>
        <v>23.565569870782348</v>
      </c>
    </row>
    <row r="18" spans="1:12" ht="14.25" customHeight="1" x14ac:dyDescent="0.2">
      <c r="A18" s="17"/>
      <c r="B18" s="29"/>
      <c r="C18" s="31">
        <v>901</v>
      </c>
      <c r="D18" s="27">
        <v>406</v>
      </c>
      <c r="E18" s="24" t="s">
        <v>82</v>
      </c>
      <c r="F18" s="24"/>
      <c r="G18" s="21"/>
      <c r="H18" s="81"/>
      <c r="I18" s="80">
        <v>194.5</v>
      </c>
      <c r="J18" s="80">
        <v>194.5</v>
      </c>
      <c r="K18" s="80">
        <v>0</v>
      </c>
      <c r="L18" s="80">
        <f t="shared" si="0"/>
        <v>0</v>
      </c>
    </row>
    <row r="19" spans="1:12" ht="56.25" customHeight="1" x14ac:dyDescent="0.2">
      <c r="A19" s="17">
        <v>5</v>
      </c>
      <c r="B19" s="43" t="s">
        <v>72</v>
      </c>
      <c r="C19" s="17"/>
      <c r="D19" s="19"/>
      <c r="E19" s="20" t="s">
        <v>11</v>
      </c>
      <c r="F19" s="20"/>
      <c r="G19" s="21"/>
      <c r="H19" s="22"/>
      <c r="I19" s="50">
        <f>SUM(I20:I22)</f>
        <v>9181</v>
      </c>
      <c r="J19" s="50">
        <f>SUM(J20:J22)</f>
        <v>9181</v>
      </c>
      <c r="K19" s="50">
        <f>SUM(K20:K22)</f>
        <v>1690</v>
      </c>
      <c r="L19" s="50">
        <f t="shared" si="0"/>
        <v>18.407580873543186</v>
      </c>
    </row>
    <row r="20" spans="1:12" x14ac:dyDescent="0.2">
      <c r="A20" s="17"/>
      <c r="B20" s="14"/>
      <c r="C20" s="31">
        <v>901</v>
      </c>
      <c r="D20" s="27">
        <v>707</v>
      </c>
      <c r="E20" s="24" t="s">
        <v>36</v>
      </c>
      <c r="F20" s="24"/>
      <c r="G20" s="21"/>
      <c r="H20" s="22"/>
      <c r="I20" s="80">
        <v>29.2</v>
      </c>
      <c r="J20" s="80">
        <v>29.2</v>
      </c>
      <c r="K20" s="80">
        <v>0</v>
      </c>
      <c r="L20" s="80">
        <f t="shared" si="0"/>
        <v>0</v>
      </c>
    </row>
    <row r="21" spans="1:12" x14ac:dyDescent="0.2">
      <c r="A21" s="17"/>
      <c r="B21" s="14"/>
      <c r="C21" s="31">
        <v>901</v>
      </c>
      <c r="D21" s="27">
        <v>707</v>
      </c>
      <c r="E21" s="24" t="s">
        <v>85</v>
      </c>
      <c r="F21" s="24"/>
      <c r="G21" s="21"/>
      <c r="H21" s="81"/>
      <c r="I21" s="80">
        <v>51.8</v>
      </c>
      <c r="J21" s="80">
        <v>51.8</v>
      </c>
      <c r="K21" s="80">
        <v>0</v>
      </c>
      <c r="L21" s="80">
        <f t="shared" si="0"/>
        <v>0</v>
      </c>
    </row>
    <row r="22" spans="1:12" x14ac:dyDescent="0.2">
      <c r="A22" s="17"/>
      <c r="B22" s="14"/>
      <c r="C22" s="31">
        <v>901</v>
      </c>
      <c r="D22" s="27">
        <v>1102</v>
      </c>
      <c r="E22" s="24" t="s">
        <v>36</v>
      </c>
      <c r="F22" s="20"/>
      <c r="G22" s="21"/>
      <c r="H22" s="22"/>
      <c r="I22" s="80">
        <v>9100</v>
      </c>
      <c r="J22" s="80">
        <v>9100</v>
      </c>
      <c r="K22" s="80">
        <v>1690</v>
      </c>
      <c r="L22" s="80">
        <f t="shared" si="0"/>
        <v>18.571428571428573</v>
      </c>
    </row>
    <row r="23" spans="1:12" ht="55.5" customHeight="1" x14ac:dyDescent="0.2">
      <c r="A23" s="17">
        <v>6</v>
      </c>
      <c r="B23" s="14" t="s">
        <v>80</v>
      </c>
      <c r="C23" s="17">
        <v>901</v>
      </c>
      <c r="D23" s="19">
        <v>709</v>
      </c>
      <c r="E23" s="20" t="s">
        <v>55</v>
      </c>
      <c r="F23" s="20"/>
      <c r="G23" s="21"/>
      <c r="H23" s="22"/>
      <c r="I23" s="50">
        <v>20.8</v>
      </c>
      <c r="J23" s="50">
        <v>20.8</v>
      </c>
      <c r="K23" s="50">
        <v>0</v>
      </c>
      <c r="L23" s="50">
        <f t="shared" si="0"/>
        <v>0</v>
      </c>
    </row>
    <row r="24" spans="1:12" ht="42.75" customHeight="1" x14ac:dyDescent="0.2">
      <c r="A24" s="17">
        <v>7</v>
      </c>
      <c r="B24" s="14" t="s">
        <v>89</v>
      </c>
      <c r="C24" s="17">
        <v>901</v>
      </c>
      <c r="D24" s="19">
        <v>709</v>
      </c>
      <c r="E24" s="20" t="s">
        <v>56</v>
      </c>
      <c r="F24" s="20"/>
      <c r="G24" s="21"/>
      <c r="H24" s="22"/>
      <c r="I24" s="50">
        <v>20.8</v>
      </c>
      <c r="J24" s="50">
        <v>20.8</v>
      </c>
      <c r="K24" s="50">
        <v>0</v>
      </c>
      <c r="L24" s="50">
        <f t="shared" si="0"/>
        <v>0</v>
      </c>
    </row>
    <row r="25" spans="1:12" ht="57" customHeight="1" x14ac:dyDescent="0.2">
      <c r="A25" s="17">
        <v>8</v>
      </c>
      <c r="B25" s="32" t="s">
        <v>90</v>
      </c>
      <c r="C25" s="17">
        <v>901</v>
      </c>
      <c r="D25" s="19">
        <v>709</v>
      </c>
      <c r="E25" s="20" t="s">
        <v>53</v>
      </c>
      <c r="F25" s="20"/>
      <c r="G25" s="21"/>
      <c r="H25" s="22"/>
      <c r="I25" s="50">
        <v>8.3000000000000007</v>
      </c>
      <c r="J25" s="50">
        <v>8.3000000000000007</v>
      </c>
      <c r="K25" s="50">
        <v>0</v>
      </c>
      <c r="L25" s="50">
        <f t="shared" si="0"/>
        <v>0</v>
      </c>
    </row>
    <row r="26" spans="1:12" ht="42" customHeight="1" x14ac:dyDescent="0.2">
      <c r="A26" s="17">
        <v>9</v>
      </c>
      <c r="B26" s="14" t="s">
        <v>81</v>
      </c>
      <c r="C26" s="17"/>
      <c r="D26" s="19"/>
      <c r="E26" s="33" t="s">
        <v>23</v>
      </c>
      <c r="F26" s="34"/>
      <c r="G26" s="21"/>
      <c r="H26" s="22"/>
      <c r="I26" s="50">
        <f>SUM(I27:I28)</f>
        <v>31443.5</v>
      </c>
      <c r="J26" s="50">
        <f>SUM(J27:J28)</f>
        <v>35194.199999999997</v>
      </c>
      <c r="K26" s="50">
        <f>SUM(K27:K28)</f>
        <v>3313.8</v>
      </c>
      <c r="L26" s="50">
        <f t="shared" si="0"/>
        <v>9.4157560052508664</v>
      </c>
    </row>
    <row r="27" spans="1:12" x14ac:dyDescent="0.2">
      <c r="A27" s="17"/>
      <c r="B27" s="14"/>
      <c r="C27" s="31">
        <v>901</v>
      </c>
      <c r="D27" s="27">
        <v>408</v>
      </c>
      <c r="E27" s="35" t="s">
        <v>12</v>
      </c>
      <c r="F27" s="36"/>
      <c r="G27" s="21"/>
      <c r="H27" s="22"/>
      <c r="I27" s="80">
        <v>6405</v>
      </c>
      <c r="J27" s="80">
        <f>6505.5-100.5-1757.3</f>
        <v>4647.7</v>
      </c>
      <c r="K27" s="80">
        <v>1602</v>
      </c>
      <c r="L27" s="80">
        <f t="shared" si="0"/>
        <v>34.468661918798546</v>
      </c>
    </row>
    <row r="28" spans="1:12" x14ac:dyDescent="0.2">
      <c r="A28" s="17"/>
      <c r="B28" s="37"/>
      <c r="C28" s="26">
        <v>901</v>
      </c>
      <c r="D28" s="38">
        <v>409</v>
      </c>
      <c r="E28" s="39" t="s">
        <v>12</v>
      </c>
      <c r="F28" s="39"/>
      <c r="G28" s="25"/>
      <c r="H28" s="25"/>
      <c r="I28" s="80">
        <v>25038.5</v>
      </c>
      <c r="J28" s="80">
        <f>25038.5+4830.5+327.5+350</f>
        <v>30546.5</v>
      </c>
      <c r="K28" s="80">
        <v>1711.8</v>
      </c>
      <c r="L28" s="80">
        <f t="shared" si="0"/>
        <v>5.6039153421832282</v>
      </c>
    </row>
    <row r="29" spans="1:12" ht="42.75" customHeight="1" x14ac:dyDescent="0.2">
      <c r="A29" s="17">
        <v>10</v>
      </c>
      <c r="B29" s="14" t="s">
        <v>62</v>
      </c>
      <c r="C29" s="17">
        <v>901</v>
      </c>
      <c r="D29" s="40">
        <v>410</v>
      </c>
      <c r="E29" s="41" t="s">
        <v>52</v>
      </c>
      <c r="F29" s="41"/>
      <c r="G29" s="21"/>
      <c r="H29" s="22"/>
      <c r="I29" s="50">
        <v>60.3</v>
      </c>
      <c r="J29" s="50">
        <v>60.3</v>
      </c>
      <c r="K29" s="50">
        <v>1.1000000000000001</v>
      </c>
      <c r="L29" s="50">
        <f t="shared" si="0"/>
        <v>1.8242122719734664</v>
      </c>
    </row>
    <row r="30" spans="1:12" ht="57" customHeight="1" x14ac:dyDescent="0.2">
      <c r="A30" s="17">
        <v>11</v>
      </c>
      <c r="B30" s="14" t="s">
        <v>63</v>
      </c>
      <c r="C30" s="17"/>
      <c r="D30" s="19"/>
      <c r="E30" s="42" t="s">
        <v>51</v>
      </c>
      <c r="F30" s="41"/>
      <c r="G30" s="21"/>
      <c r="H30" s="22"/>
      <c r="I30" s="50">
        <f>SUM(I31:I32)</f>
        <v>82</v>
      </c>
      <c r="J30" s="50">
        <f>SUM(J31:J32)</f>
        <v>67</v>
      </c>
      <c r="K30" s="50">
        <f>SUM(K31:K32)</f>
        <v>0</v>
      </c>
      <c r="L30" s="50">
        <f t="shared" si="0"/>
        <v>0</v>
      </c>
    </row>
    <row r="31" spans="1:12" ht="12.75" customHeight="1" x14ac:dyDescent="0.2">
      <c r="A31" s="17"/>
      <c r="B31" s="14"/>
      <c r="C31" s="31">
        <v>901</v>
      </c>
      <c r="D31" s="27">
        <v>405</v>
      </c>
      <c r="E31" s="46" t="s">
        <v>74</v>
      </c>
      <c r="F31" s="45"/>
      <c r="G31" s="21"/>
      <c r="H31" s="75"/>
      <c r="I31" s="80">
        <v>24</v>
      </c>
      <c r="J31" s="80">
        <v>9</v>
      </c>
      <c r="K31" s="80">
        <v>0</v>
      </c>
      <c r="L31" s="80">
        <f t="shared" si="0"/>
        <v>0</v>
      </c>
    </row>
    <row r="32" spans="1:12" ht="14.25" customHeight="1" x14ac:dyDescent="0.2">
      <c r="A32" s="17"/>
      <c r="B32" s="14"/>
      <c r="C32" s="31">
        <v>901</v>
      </c>
      <c r="D32" s="27">
        <v>412</v>
      </c>
      <c r="E32" s="46" t="s">
        <v>74</v>
      </c>
      <c r="F32" s="45"/>
      <c r="G32" s="21"/>
      <c r="H32" s="75"/>
      <c r="I32" s="80">
        <v>58</v>
      </c>
      <c r="J32" s="80">
        <v>58</v>
      </c>
      <c r="K32" s="80">
        <v>0</v>
      </c>
      <c r="L32" s="80">
        <f t="shared" si="0"/>
        <v>0</v>
      </c>
    </row>
    <row r="33" spans="1:15" ht="54.75" customHeight="1" x14ac:dyDescent="0.2">
      <c r="A33" s="17">
        <v>12</v>
      </c>
      <c r="B33" s="43" t="s">
        <v>64</v>
      </c>
      <c r="C33" s="23">
        <v>901</v>
      </c>
      <c r="D33" s="86">
        <v>412</v>
      </c>
      <c r="E33" s="87" t="s">
        <v>50</v>
      </c>
      <c r="F33" s="85"/>
      <c r="G33" s="84"/>
      <c r="H33" s="84"/>
      <c r="I33" s="50">
        <v>642.70000000000005</v>
      </c>
      <c r="J33" s="50">
        <f>642.7-500</f>
        <v>142.70000000000005</v>
      </c>
      <c r="K33" s="50">
        <v>0</v>
      </c>
      <c r="L33" s="50">
        <f t="shared" si="0"/>
        <v>0</v>
      </c>
      <c r="O33" s="8"/>
    </row>
    <row r="34" spans="1:15" ht="56.25" customHeight="1" x14ac:dyDescent="0.2">
      <c r="A34" s="17">
        <v>13</v>
      </c>
      <c r="B34" s="18" t="s">
        <v>83</v>
      </c>
      <c r="C34" s="17"/>
      <c r="D34" s="19"/>
      <c r="E34" s="20" t="s">
        <v>13</v>
      </c>
      <c r="F34" s="20"/>
      <c r="G34" s="21"/>
      <c r="H34" s="22"/>
      <c r="I34" s="50">
        <f>SUM(I35:I38)</f>
        <v>9416</v>
      </c>
      <c r="J34" s="50">
        <f>SUM(J35:J38)</f>
        <v>10031</v>
      </c>
      <c r="K34" s="50">
        <f>SUM(K35:K38)</f>
        <v>2023.8000000000002</v>
      </c>
      <c r="L34" s="50">
        <f t="shared" si="0"/>
        <v>20.175456086132989</v>
      </c>
    </row>
    <row r="35" spans="1:15" x14ac:dyDescent="0.2">
      <c r="A35" s="17"/>
      <c r="B35" s="14"/>
      <c r="C35" s="31">
        <v>901</v>
      </c>
      <c r="D35" s="27">
        <v>501</v>
      </c>
      <c r="E35" s="24" t="s">
        <v>14</v>
      </c>
      <c r="F35" s="24"/>
      <c r="G35" s="21"/>
      <c r="H35" s="22"/>
      <c r="I35" s="80">
        <v>420</v>
      </c>
      <c r="J35" s="80">
        <v>420</v>
      </c>
      <c r="K35" s="80">
        <v>87.9</v>
      </c>
      <c r="L35" s="80">
        <f t="shared" si="0"/>
        <v>20.928571428571431</v>
      </c>
    </row>
    <row r="36" spans="1:15" x14ac:dyDescent="0.2">
      <c r="A36" s="17"/>
      <c r="B36" s="14"/>
      <c r="C36" s="26">
        <v>901</v>
      </c>
      <c r="D36" s="38">
        <v>502</v>
      </c>
      <c r="E36" s="39" t="s">
        <v>14</v>
      </c>
      <c r="F36" s="39"/>
      <c r="G36" s="25"/>
      <c r="H36" s="25"/>
      <c r="I36" s="80">
        <v>0</v>
      </c>
      <c r="J36" s="80">
        <v>980</v>
      </c>
      <c r="K36" s="80">
        <v>583</v>
      </c>
      <c r="L36" s="80">
        <f t="shared" si="0"/>
        <v>59.489795918367349</v>
      </c>
    </row>
    <row r="37" spans="1:15" x14ac:dyDescent="0.2">
      <c r="A37" s="17"/>
      <c r="B37" s="14"/>
      <c r="C37" s="26">
        <v>901</v>
      </c>
      <c r="D37" s="38">
        <v>503</v>
      </c>
      <c r="E37" s="39" t="s">
        <v>14</v>
      </c>
      <c r="F37" s="58"/>
      <c r="G37" s="25"/>
      <c r="H37" s="25"/>
      <c r="I37" s="80">
        <v>8969</v>
      </c>
      <c r="J37" s="80">
        <v>8604</v>
      </c>
      <c r="K37" s="80">
        <v>1352.9</v>
      </c>
      <c r="L37" s="80">
        <f t="shared" si="0"/>
        <v>15.724081822408184</v>
      </c>
    </row>
    <row r="38" spans="1:15" x14ac:dyDescent="0.2">
      <c r="A38" s="17"/>
      <c r="B38" s="14"/>
      <c r="C38" s="31">
        <v>901</v>
      </c>
      <c r="D38" s="27">
        <v>505</v>
      </c>
      <c r="E38" s="24" t="s">
        <v>70</v>
      </c>
      <c r="F38" s="20"/>
      <c r="G38" s="21"/>
      <c r="H38" s="72"/>
      <c r="I38" s="80">
        <v>27</v>
      </c>
      <c r="J38" s="80">
        <v>27</v>
      </c>
      <c r="K38" s="80">
        <v>0</v>
      </c>
      <c r="L38" s="80">
        <f t="shared" si="0"/>
        <v>0</v>
      </c>
    </row>
    <row r="39" spans="1:15" ht="33.75" customHeight="1" x14ac:dyDescent="0.2">
      <c r="A39" s="17">
        <v>14</v>
      </c>
      <c r="B39" s="14" t="s">
        <v>59</v>
      </c>
      <c r="C39" s="17">
        <v>901</v>
      </c>
      <c r="D39" s="19">
        <v>503</v>
      </c>
      <c r="E39" s="20" t="s">
        <v>49</v>
      </c>
      <c r="F39" s="47"/>
      <c r="G39" s="48"/>
      <c r="H39" s="49"/>
      <c r="I39" s="50">
        <v>0</v>
      </c>
      <c r="J39" s="50">
        <v>0</v>
      </c>
      <c r="K39" s="50">
        <v>0</v>
      </c>
      <c r="L39" s="50">
        <v>0</v>
      </c>
    </row>
    <row r="40" spans="1:15" ht="56.25" customHeight="1" x14ac:dyDescent="0.2">
      <c r="A40" s="17">
        <v>15</v>
      </c>
      <c r="B40" s="43" t="s">
        <v>38</v>
      </c>
      <c r="C40" s="17">
        <v>901</v>
      </c>
      <c r="D40" s="51">
        <v>412</v>
      </c>
      <c r="E40" s="33" t="s">
        <v>34</v>
      </c>
      <c r="F40" s="33"/>
      <c r="G40" s="52"/>
      <c r="H40" s="52"/>
      <c r="I40" s="50">
        <v>53.6</v>
      </c>
      <c r="J40" s="50">
        <v>53.6</v>
      </c>
      <c r="K40" s="50">
        <v>0</v>
      </c>
      <c r="L40" s="50">
        <v>0</v>
      </c>
    </row>
    <row r="41" spans="1:15" ht="45" customHeight="1" x14ac:dyDescent="0.2">
      <c r="A41" s="17">
        <v>16</v>
      </c>
      <c r="B41" s="14" t="s">
        <v>84</v>
      </c>
      <c r="C41" s="17">
        <v>901</v>
      </c>
      <c r="D41" s="19">
        <v>603</v>
      </c>
      <c r="E41" s="20" t="s">
        <v>48</v>
      </c>
      <c r="F41" s="20"/>
      <c r="G41" s="21"/>
      <c r="H41" s="22"/>
      <c r="I41" s="50">
        <v>564.1</v>
      </c>
      <c r="J41" s="50">
        <v>564.1</v>
      </c>
      <c r="K41" s="50">
        <v>30</v>
      </c>
      <c r="L41" s="50">
        <f t="shared" ref="L41:L54" si="1">K41/J41*100</f>
        <v>5.3182059918454172</v>
      </c>
    </row>
    <row r="42" spans="1:15" ht="41.25" customHeight="1" x14ac:dyDescent="0.2">
      <c r="A42" s="17">
        <v>17</v>
      </c>
      <c r="B42" s="43" t="s">
        <v>73</v>
      </c>
      <c r="C42" s="17"/>
      <c r="D42" s="19"/>
      <c r="E42" s="20" t="s">
        <v>15</v>
      </c>
      <c r="F42" s="20"/>
      <c r="G42" s="21"/>
      <c r="H42" s="22"/>
      <c r="I42" s="50">
        <f>SUM(I43:I54)</f>
        <v>150469</v>
      </c>
      <c r="J42" s="50">
        <f>SUM(J43:J54)</f>
        <v>155290</v>
      </c>
      <c r="K42" s="50">
        <f>SUM(K43:K54)</f>
        <v>41010.9</v>
      </c>
      <c r="L42" s="50">
        <f t="shared" si="1"/>
        <v>26.409234335758903</v>
      </c>
    </row>
    <row r="43" spans="1:15" x14ac:dyDescent="0.2">
      <c r="A43" s="17"/>
      <c r="B43" s="14"/>
      <c r="C43" s="31">
        <v>901</v>
      </c>
      <c r="D43" s="79">
        <v>701</v>
      </c>
      <c r="E43" s="35" t="s">
        <v>16</v>
      </c>
      <c r="F43" s="24"/>
      <c r="G43" s="21"/>
      <c r="H43" s="22"/>
      <c r="I43" s="80">
        <v>28000</v>
      </c>
      <c r="J43" s="80">
        <v>28000</v>
      </c>
      <c r="K43" s="80">
        <v>6800</v>
      </c>
      <c r="L43" s="80">
        <f t="shared" si="1"/>
        <v>24.285714285714285</v>
      </c>
    </row>
    <row r="44" spans="1:15" x14ac:dyDescent="0.2">
      <c r="A44" s="17"/>
      <c r="B44" s="14"/>
      <c r="C44" s="31">
        <v>901</v>
      </c>
      <c r="D44" s="79">
        <v>701</v>
      </c>
      <c r="E44" s="35" t="s">
        <v>17</v>
      </c>
      <c r="F44" s="24"/>
      <c r="G44" s="21"/>
      <c r="H44" s="22"/>
      <c r="I44" s="80">
        <v>22798</v>
      </c>
      <c r="J44" s="80">
        <v>22798</v>
      </c>
      <c r="K44" s="80">
        <v>5697</v>
      </c>
      <c r="L44" s="80">
        <f t="shared" si="1"/>
        <v>24.989034125800508</v>
      </c>
    </row>
    <row r="45" spans="1:15" x14ac:dyDescent="0.2">
      <c r="A45" s="17"/>
      <c r="B45" s="14"/>
      <c r="C45" s="31">
        <v>901</v>
      </c>
      <c r="D45" s="79">
        <v>702</v>
      </c>
      <c r="E45" s="35" t="s">
        <v>16</v>
      </c>
      <c r="F45" s="24"/>
      <c r="G45" s="21"/>
      <c r="H45" s="22"/>
      <c r="I45" s="80">
        <v>33500</v>
      </c>
      <c r="J45" s="80">
        <v>33500</v>
      </c>
      <c r="K45" s="80">
        <v>10850</v>
      </c>
      <c r="L45" s="80">
        <f t="shared" si="1"/>
        <v>32.388059701492537</v>
      </c>
    </row>
    <row r="46" spans="1:15" x14ac:dyDescent="0.2">
      <c r="A46" s="17"/>
      <c r="B46" s="14"/>
      <c r="C46" s="31">
        <v>901</v>
      </c>
      <c r="D46" s="79">
        <v>702</v>
      </c>
      <c r="E46" s="35" t="s">
        <v>17</v>
      </c>
      <c r="F46" s="24"/>
      <c r="G46" s="21"/>
      <c r="H46" s="22"/>
      <c r="I46" s="80">
        <v>50531</v>
      </c>
      <c r="J46" s="80">
        <f>47675+2856-33</f>
        <v>50498</v>
      </c>
      <c r="K46" s="80">
        <v>12776</v>
      </c>
      <c r="L46" s="80">
        <f t="shared" si="1"/>
        <v>25.30001188165868</v>
      </c>
    </row>
    <row r="47" spans="1:15" x14ac:dyDescent="0.2">
      <c r="A47" s="17"/>
      <c r="B47" s="14"/>
      <c r="C47" s="26">
        <v>901</v>
      </c>
      <c r="D47" s="38">
        <v>702</v>
      </c>
      <c r="E47" s="39" t="s">
        <v>96</v>
      </c>
      <c r="F47" s="39"/>
      <c r="G47" s="25"/>
      <c r="H47" s="25"/>
      <c r="I47" s="80">
        <v>0</v>
      </c>
      <c r="J47" s="80">
        <v>4851.3</v>
      </c>
      <c r="K47" s="80">
        <v>1212.9000000000001</v>
      </c>
      <c r="L47" s="80">
        <f t="shared" si="1"/>
        <v>25.001545977366892</v>
      </c>
    </row>
    <row r="48" spans="1:15" x14ac:dyDescent="0.2">
      <c r="A48" s="17"/>
      <c r="B48" s="14"/>
      <c r="C48" s="31">
        <v>901</v>
      </c>
      <c r="D48" s="79">
        <v>702</v>
      </c>
      <c r="E48" s="35" t="s">
        <v>94</v>
      </c>
      <c r="F48" s="24"/>
      <c r="G48" s="21"/>
      <c r="H48" s="83"/>
      <c r="I48" s="80">
        <v>2840.7</v>
      </c>
      <c r="J48" s="80">
        <v>2840.7</v>
      </c>
      <c r="K48" s="80">
        <v>792</v>
      </c>
      <c r="L48" s="80">
        <f t="shared" si="1"/>
        <v>27.880452001267297</v>
      </c>
    </row>
    <row r="49" spans="1:12" x14ac:dyDescent="0.2">
      <c r="A49" s="17"/>
      <c r="B49" s="14"/>
      <c r="C49" s="31">
        <v>901</v>
      </c>
      <c r="D49" s="79">
        <v>703</v>
      </c>
      <c r="E49" s="35" t="s">
        <v>16</v>
      </c>
      <c r="F49" s="24"/>
      <c r="G49" s="21"/>
      <c r="H49" s="22"/>
      <c r="I49" s="80">
        <v>9000</v>
      </c>
      <c r="J49" s="80">
        <v>9000</v>
      </c>
      <c r="K49" s="80">
        <v>2850</v>
      </c>
      <c r="L49" s="80">
        <f t="shared" si="1"/>
        <v>31.666666666666664</v>
      </c>
    </row>
    <row r="50" spans="1:12" x14ac:dyDescent="0.2">
      <c r="A50" s="17"/>
      <c r="B50" s="14"/>
      <c r="C50" s="31">
        <v>901</v>
      </c>
      <c r="D50" s="79">
        <v>707</v>
      </c>
      <c r="E50" s="35" t="s">
        <v>17</v>
      </c>
      <c r="F50" s="24"/>
      <c r="G50" s="21"/>
      <c r="H50" s="22"/>
      <c r="I50" s="80">
        <v>1855.3</v>
      </c>
      <c r="J50" s="80">
        <v>1859</v>
      </c>
      <c r="K50" s="80">
        <v>0</v>
      </c>
      <c r="L50" s="80">
        <f t="shared" si="1"/>
        <v>0</v>
      </c>
    </row>
    <row r="51" spans="1:12" x14ac:dyDescent="0.2">
      <c r="A51" s="17"/>
      <c r="B51" s="14"/>
      <c r="C51" s="31">
        <v>901</v>
      </c>
      <c r="D51" s="79">
        <v>707</v>
      </c>
      <c r="E51" s="35" t="s">
        <v>75</v>
      </c>
      <c r="F51" s="24"/>
      <c r="G51" s="21"/>
      <c r="H51" s="75"/>
      <c r="I51" s="80">
        <v>1914.4</v>
      </c>
      <c r="J51" s="80">
        <v>1884.1</v>
      </c>
      <c r="K51" s="80">
        <v>0</v>
      </c>
      <c r="L51" s="80">
        <f t="shared" si="1"/>
        <v>0</v>
      </c>
    </row>
    <row r="52" spans="1:12" x14ac:dyDescent="0.2">
      <c r="A52" s="17"/>
      <c r="B52" s="14"/>
      <c r="C52" s="31">
        <v>901</v>
      </c>
      <c r="D52" s="79">
        <v>709</v>
      </c>
      <c r="E52" s="35" t="s">
        <v>16</v>
      </c>
      <c r="F52" s="24"/>
      <c r="G52" s="21"/>
      <c r="H52" s="70"/>
      <c r="I52" s="80">
        <v>15</v>
      </c>
      <c r="J52" s="80">
        <v>15</v>
      </c>
      <c r="K52" s="80">
        <v>0</v>
      </c>
      <c r="L52" s="80">
        <f t="shared" si="1"/>
        <v>0</v>
      </c>
    </row>
    <row r="53" spans="1:12" x14ac:dyDescent="0.2">
      <c r="A53" s="17"/>
      <c r="B53" s="14"/>
      <c r="C53" s="31">
        <v>901</v>
      </c>
      <c r="D53" s="79">
        <v>709</v>
      </c>
      <c r="E53" s="35" t="s">
        <v>17</v>
      </c>
      <c r="F53" s="24"/>
      <c r="G53" s="21"/>
      <c r="H53" s="22"/>
      <c r="I53" s="80">
        <v>14.6</v>
      </c>
      <c r="J53" s="80">
        <v>10.9</v>
      </c>
      <c r="K53" s="80">
        <v>0</v>
      </c>
      <c r="L53" s="80">
        <f t="shared" si="1"/>
        <v>0</v>
      </c>
    </row>
    <row r="54" spans="1:12" x14ac:dyDescent="0.2">
      <c r="A54" s="17"/>
      <c r="B54" s="14"/>
      <c r="C54" s="26">
        <v>901</v>
      </c>
      <c r="D54" s="38">
        <v>1004</v>
      </c>
      <c r="E54" s="39" t="s">
        <v>17</v>
      </c>
      <c r="F54" s="39"/>
      <c r="G54" s="25"/>
      <c r="H54" s="25"/>
      <c r="I54" s="80">
        <v>0</v>
      </c>
      <c r="J54" s="80">
        <v>33</v>
      </c>
      <c r="K54" s="80">
        <v>33</v>
      </c>
      <c r="L54" s="80">
        <f t="shared" si="1"/>
        <v>100</v>
      </c>
    </row>
    <row r="55" spans="1:12" ht="72" customHeight="1" x14ac:dyDescent="0.2">
      <c r="A55" s="17">
        <v>18</v>
      </c>
      <c r="B55" s="14" t="s">
        <v>39</v>
      </c>
      <c r="C55" s="17">
        <v>901</v>
      </c>
      <c r="D55" s="19">
        <v>702</v>
      </c>
      <c r="E55" s="20" t="s">
        <v>47</v>
      </c>
      <c r="F55" s="20"/>
      <c r="G55" s="53"/>
      <c r="H55" s="54"/>
      <c r="I55" s="50">
        <v>0</v>
      </c>
      <c r="J55" s="50">
        <v>0</v>
      </c>
      <c r="K55" s="50">
        <v>0</v>
      </c>
      <c r="L55" s="50">
        <v>0</v>
      </c>
    </row>
    <row r="56" spans="1:12" ht="38.25" x14ac:dyDescent="0.2">
      <c r="A56" s="17">
        <v>19</v>
      </c>
      <c r="B56" s="14" t="s">
        <v>32</v>
      </c>
      <c r="C56" s="17">
        <v>901</v>
      </c>
      <c r="D56" s="19">
        <v>801</v>
      </c>
      <c r="E56" s="20" t="s">
        <v>25</v>
      </c>
      <c r="F56" s="24"/>
      <c r="G56" s="21"/>
      <c r="H56" s="22"/>
      <c r="I56" s="50">
        <v>34010.800000000003</v>
      </c>
      <c r="J56" s="50">
        <v>33975.9</v>
      </c>
      <c r="K56" s="50">
        <v>5840.1</v>
      </c>
      <c r="L56" s="50">
        <f t="shared" ref="L56:L69" si="2">K56/J56*100</f>
        <v>17.188948637122195</v>
      </c>
    </row>
    <row r="57" spans="1:12" ht="32.25" customHeight="1" x14ac:dyDescent="0.2">
      <c r="A57" s="17">
        <v>20</v>
      </c>
      <c r="B57" s="43" t="s">
        <v>86</v>
      </c>
      <c r="C57" s="31"/>
      <c r="D57" s="19"/>
      <c r="E57" s="20" t="s">
        <v>18</v>
      </c>
      <c r="F57" s="20"/>
      <c r="G57" s="21"/>
      <c r="H57" s="22"/>
      <c r="I57" s="50">
        <f>SUM(I58:I61)</f>
        <v>26589.4</v>
      </c>
      <c r="J57" s="50">
        <f>SUM(J58:J61)</f>
        <v>26596.7</v>
      </c>
      <c r="K57" s="50">
        <f>SUM(K58:K61)</f>
        <v>8676.9</v>
      </c>
      <c r="L57" s="50">
        <f t="shared" si="2"/>
        <v>32.62397214692048</v>
      </c>
    </row>
    <row r="58" spans="1:12" x14ac:dyDescent="0.2">
      <c r="A58" s="17"/>
      <c r="B58" s="14"/>
      <c r="C58" s="31">
        <v>901</v>
      </c>
      <c r="D58" s="27">
        <v>1003</v>
      </c>
      <c r="E58" s="24" t="s">
        <v>19</v>
      </c>
      <c r="F58" s="20"/>
      <c r="G58" s="21"/>
      <c r="H58" s="22"/>
      <c r="I58" s="80">
        <v>2439.4</v>
      </c>
      <c r="J58" s="80">
        <v>2439.4</v>
      </c>
      <c r="K58" s="80">
        <v>714.7</v>
      </c>
      <c r="L58" s="80">
        <f t="shared" si="2"/>
        <v>29.298188079035832</v>
      </c>
    </row>
    <row r="59" spans="1:12" x14ac:dyDescent="0.2">
      <c r="A59" s="17"/>
      <c r="B59" s="14"/>
      <c r="C59" s="31">
        <v>901</v>
      </c>
      <c r="D59" s="27">
        <v>1003</v>
      </c>
      <c r="E59" s="24" t="s">
        <v>20</v>
      </c>
      <c r="F59" s="20"/>
      <c r="G59" s="21"/>
      <c r="H59" s="22"/>
      <c r="I59" s="80">
        <v>21924</v>
      </c>
      <c r="J59" s="80">
        <v>21924</v>
      </c>
      <c r="K59" s="80">
        <v>7492.4</v>
      </c>
      <c r="L59" s="80">
        <f t="shared" si="2"/>
        <v>34.174420726144859</v>
      </c>
    </row>
    <row r="60" spans="1:12" x14ac:dyDescent="0.2">
      <c r="A60" s="17"/>
      <c r="B60" s="14"/>
      <c r="C60" s="26">
        <v>901</v>
      </c>
      <c r="D60" s="38">
        <v>1003</v>
      </c>
      <c r="E60" s="39" t="s">
        <v>95</v>
      </c>
      <c r="F60" s="58"/>
      <c r="G60" s="25"/>
      <c r="H60" s="25"/>
      <c r="I60" s="80">
        <v>0</v>
      </c>
      <c r="J60" s="80">
        <v>7.3</v>
      </c>
      <c r="K60" s="80">
        <v>1.3</v>
      </c>
      <c r="L60" s="80">
        <f t="shared" si="2"/>
        <v>17.808219178082194</v>
      </c>
    </row>
    <row r="61" spans="1:12" x14ac:dyDescent="0.2">
      <c r="A61" s="17"/>
      <c r="B61" s="14"/>
      <c r="C61" s="31">
        <v>901</v>
      </c>
      <c r="D61" s="27">
        <v>1006</v>
      </c>
      <c r="E61" s="24" t="s">
        <v>20</v>
      </c>
      <c r="F61" s="20"/>
      <c r="G61" s="21"/>
      <c r="H61" s="22"/>
      <c r="I61" s="80">
        <v>2226</v>
      </c>
      <c r="J61" s="80">
        <v>2226</v>
      </c>
      <c r="K61" s="80">
        <v>468.5</v>
      </c>
      <c r="L61" s="80">
        <f t="shared" si="2"/>
        <v>21.046720575022462</v>
      </c>
    </row>
    <row r="62" spans="1:12" ht="43.5" customHeight="1" x14ac:dyDescent="0.2">
      <c r="A62" s="17">
        <v>21</v>
      </c>
      <c r="B62" s="14" t="s">
        <v>87</v>
      </c>
      <c r="C62" s="17">
        <v>901</v>
      </c>
      <c r="D62" s="19">
        <v>1003</v>
      </c>
      <c r="E62" s="33" t="s">
        <v>46</v>
      </c>
      <c r="F62" s="24"/>
      <c r="G62" s="21"/>
      <c r="H62" s="22"/>
      <c r="I62" s="50">
        <v>8.5</v>
      </c>
      <c r="J62" s="50">
        <v>8.5</v>
      </c>
      <c r="K62" s="50">
        <v>2.1</v>
      </c>
      <c r="L62" s="50">
        <f t="shared" si="2"/>
        <v>24.705882352941178</v>
      </c>
    </row>
    <row r="63" spans="1:12" ht="49.5" customHeight="1" x14ac:dyDescent="0.2">
      <c r="A63" s="28">
        <v>22</v>
      </c>
      <c r="B63" s="29" t="s">
        <v>65</v>
      </c>
      <c r="C63" s="17"/>
      <c r="D63" s="19"/>
      <c r="E63" s="42" t="s">
        <v>24</v>
      </c>
      <c r="F63" s="24"/>
      <c r="G63" s="21"/>
      <c r="H63" s="22"/>
      <c r="I63" s="50">
        <f>SUM(I64:I65)</f>
        <v>1618.3</v>
      </c>
      <c r="J63" s="50">
        <f>SUM(J64:J65)</f>
        <v>1618.3</v>
      </c>
      <c r="K63" s="50">
        <f>SUM(K64:K65)</f>
        <v>0</v>
      </c>
      <c r="L63" s="50">
        <f t="shared" si="2"/>
        <v>0</v>
      </c>
    </row>
    <row r="64" spans="1:12" ht="15" customHeight="1" x14ac:dyDescent="0.2">
      <c r="A64" s="28"/>
      <c r="B64" s="55"/>
      <c r="C64" s="31">
        <v>901</v>
      </c>
      <c r="D64" s="27">
        <v>502</v>
      </c>
      <c r="E64" s="46" t="s">
        <v>40</v>
      </c>
      <c r="F64" s="24"/>
      <c r="G64" s="21"/>
      <c r="H64" s="22"/>
      <c r="I64" s="80">
        <v>1313</v>
      </c>
      <c r="J64" s="80">
        <v>1313</v>
      </c>
      <c r="K64" s="80">
        <v>0</v>
      </c>
      <c r="L64" s="80">
        <f t="shared" si="2"/>
        <v>0</v>
      </c>
    </row>
    <row r="65" spans="1:18" x14ac:dyDescent="0.2">
      <c r="A65" s="28"/>
      <c r="B65" s="18"/>
      <c r="C65" s="31">
        <v>901</v>
      </c>
      <c r="D65" s="27">
        <v>1003</v>
      </c>
      <c r="E65" s="46" t="s">
        <v>88</v>
      </c>
      <c r="F65" s="24"/>
      <c r="G65" s="21"/>
      <c r="H65" s="22"/>
      <c r="I65" s="80">
        <v>305.3</v>
      </c>
      <c r="J65" s="80">
        <v>305.3</v>
      </c>
      <c r="K65" s="80">
        <v>0</v>
      </c>
      <c r="L65" s="80">
        <f t="shared" si="2"/>
        <v>0</v>
      </c>
    </row>
    <row r="66" spans="1:18" ht="50.25" customHeight="1" x14ac:dyDescent="0.2">
      <c r="A66" s="28">
        <v>23</v>
      </c>
      <c r="B66" s="14" t="s">
        <v>66</v>
      </c>
      <c r="C66" s="17">
        <v>901</v>
      </c>
      <c r="D66" s="19">
        <v>405</v>
      </c>
      <c r="E66" s="20" t="s">
        <v>93</v>
      </c>
      <c r="F66" s="24"/>
      <c r="G66" s="21"/>
      <c r="H66" s="22"/>
      <c r="I66" s="50">
        <v>129.69999999999999</v>
      </c>
      <c r="J66" s="50">
        <v>129.69999999999999</v>
      </c>
      <c r="K66" s="50">
        <v>0</v>
      </c>
      <c r="L66" s="50">
        <f t="shared" si="2"/>
        <v>0</v>
      </c>
    </row>
    <row r="67" spans="1:18" ht="52.5" customHeight="1" x14ac:dyDescent="0.2">
      <c r="A67" s="17">
        <v>24</v>
      </c>
      <c r="B67" s="18" t="s">
        <v>79</v>
      </c>
      <c r="C67" s="17">
        <v>901</v>
      </c>
      <c r="D67" s="19">
        <v>113</v>
      </c>
      <c r="E67" s="20" t="s">
        <v>21</v>
      </c>
      <c r="F67" s="20"/>
      <c r="G67" s="21"/>
      <c r="H67" s="22"/>
      <c r="I67" s="50">
        <v>404.5</v>
      </c>
      <c r="J67" s="50">
        <v>480.5</v>
      </c>
      <c r="K67" s="50">
        <v>157.6</v>
      </c>
      <c r="L67" s="50">
        <f t="shared" si="2"/>
        <v>32.799167533818938</v>
      </c>
      <c r="R67" s="9"/>
    </row>
    <row r="68" spans="1:18" ht="41.25" customHeight="1" x14ac:dyDescent="0.2">
      <c r="A68" s="23">
        <v>25</v>
      </c>
      <c r="B68" s="29" t="s">
        <v>78</v>
      </c>
      <c r="C68" s="56">
        <v>919</v>
      </c>
      <c r="D68" s="57">
        <v>106</v>
      </c>
      <c r="E68" s="58" t="s">
        <v>22</v>
      </c>
      <c r="F68" s="58"/>
      <c r="G68" s="25"/>
      <c r="H68" s="25"/>
      <c r="I68" s="50">
        <v>3757.1</v>
      </c>
      <c r="J68" s="50">
        <v>3707.1</v>
      </c>
      <c r="K68" s="50">
        <v>473.8</v>
      </c>
      <c r="L68" s="50">
        <f t="shared" si="2"/>
        <v>12.780879933101346</v>
      </c>
    </row>
    <row r="69" spans="1:18" ht="66.75" customHeight="1" x14ac:dyDescent="0.2">
      <c r="A69" s="17">
        <v>26</v>
      </c>
      <c r="B69" s="14" t="s">
        <v>26</v>
      </c>
      <c r="C69" s="59">
        <v>901</v>
      </c>
      <c r="D69" s="44">
        <v>412</v>
      </c>
      <c r="E69" s="42" t="s">
        <v>35</v>
      </c>
      <c r="F69" s="47"/>
      <c r="G69" s="48"/>
      <c r="H69" s="49"/>
      <c r="I69" s="50">
        <v>310</v>
      </c>
      <c r="J69" s="50">
        <f>310-300</f>
        <v>10</v>
      </c>
      <c r="K69" s="50">
        <v>0</v>
      </c>
      <c r="L69" s="50">
        <f t="shared" si="2"/>
        <v>0</v>
      </c>
    </row>
    <row r="70" spans="1:18" ht="45.75" customHeight="1" x14ac:dyDescent="0.2">
      <c r="A70" s="17">
        <v>27</v>
      </c>
      <c r="B70" s="14" t="s">
        <v>91</v>
      </c>
      <c r="C70" s="59"/>
      <c r="D70" s="19"/>
      <c r="E70" s="20" t="s">
        <v>45</v>
      </c>
      <c r="F70" s="47"/>
      <c r="G70" s="48"/>
      <c r="H70" s="49"/>
      <c r="I70" s="50">
        <f>SUM(I71:I72)</f>
        <v>38.4</v>
      </c>
      <c r="J70" s="50">
        <f>SUM(J71:J72)</f>
        <v>33.4</v>
      </c>
      <c r="K70" s="50">
        <f>SUM(K71:K72)</f>
        <v>0</v>
      </c>
      <c r="L70" s="50">
        <f>K70/J70*1003</f>
        <v>0</v>
      </c>
    </row>
    <row r="71" spans="1:18" ht="12.75" customHeight="1" x14ac:dyDescent="0.2">
      <c r="A71" s="17"/>
      <c r="B71" s="14"/>
      <c r="C71" s="74">
        <v>901</v>
      </c>
      <c r="D71" s="79">
        <v>707</v>
      </c>
      <c r="E71" s="35" t="s">
        <v>76</v>
      </c>
      <c r="F71" s="76"/>
      <c r="G71" s="77"/>
      <c r="H71" s="77"/>
      <c r="I71" s="80">
        <v>33.299999999999997</v>
      </c>
      <c r="J71" s="80">
        <v>28.3</v>
      </c>
      <c r="K71" s="80">
        <v>0</v>
      </c>
      <c r="L71" s="80">
        <f>K71/J71*100</f>
        <v>0</v>
      </c>
    </row>
    <row r="72" spans="1:18" ht="12.75" customHeight="1" x14ac:dyDescent="0.2">
      <c r="A72" s="17"/>
      <c r="B72" s="14"/>
      <c r="C72" s="74">
        <v>901</v>
      </c>
      <c r="D72" s="79">
        <v>709</v>
      </c>
      <c r="E72" s="35" t="s">
        <v>76</v>
      </c>
      <c r="F72" s="76"/>
      <c r="G72" s="77"/>
      <c r="H72" s="77"/>
      <c r="I72" s="80">
        <v>5.0999999999999996</v>
      </c>
      <c r="J72" s="80">
        <v>5.0999999999999996</v>
      </c>
      <c r="K72" s="80">
        <v>0</v>
      </c>
      <c r="L72" s="80">
        <f>K72/J72*100</f>
        <v>0</v>
      </c>
    </row>
    <row r="73" spans="1:18" ht="66.75" customHeight="1" x14ac:dyDescent="0.2">
      <c r="A73" s="17">
        <v>28</v>
      </c>
      <c r="B73" s="60" t="s">
        <v>27</v>
      </c>
      <c r="C73" s="59">
        <v>901</v>
      </c>
      <c r="D73" s="19">
        <v>501</v>
      </c>
      <c r="E73" s="20" t="s">
        <v>28</v>
      </c>
      <c r="F73" s="47"/>
      <c r="G73" s="48"/>
      <c r="H73" s="49"/>
      <c r="I73" s="50">
        <v>2138</v>
      </c>
      <c r="J73" s="50">
        <v>2138</v>
      </c>
      <c r="K73" s="50">
        <v>0</v>
      </c>
      <c r="L73" s="50">
        <f>K73/J73*100</f>
        <v>0</v>
      </c>
    </row>
    <row r="74" spans="1:18" ht="45.75" customHeight="1" x14ac:dyDescent="0.2">
      <c r="A74" s="17">
        <v>29</v>
      </c>
      <c r="B74" s="14" t="s">
        <v>77</v>
      </c>
      <c r="C74" s="59"/>
      <c r="D74" s="19">
        <v>1003</v>
      </c>
      <c r="E74" s="20" t="s">
        <v>29</v>
      </c>
      <c r="F74" s="47"/>
      <c r="G74" s="48"/>
      <c r="H74" s="49"/>
      <c r="I74" s="50">
        <f>SUM(I75:I76)</f>
        <v>1256.5999999999999</v>
      </c>
      <c r="J74" s="50">
        <f>SUM(J75:J76)</f>
        <v>1310.8</v>
      </c>
      <c r="K74" s="50">
        <f>SUM(K75:K76)</f>
        <v>0</v>
      </c>
      <c r="L74" s="50">
        <f>K74/J74*100</f>
        <v>0</v>
      </c>
    </row>
    <row r="75" spans="1:18" ht="18.75" customHeight="1" x14ac:dyDescent="0.2">
      <c r="A75" s="17"/>
      <c r="B75" s="88"/>
      <c r="C75" s="74">
        <v>901</v>
      </c>
      <c r="D75" s="27">
        <v>1003</v>
      </c>
      <c r="E75" s="24" t="s">
        <v>97</v>
      </c>
      <c r="F75" s="89"/>
      <c r="G75" s="90"/>
      <c r="H75" s="91"/>
      <c r="I75" s="80">
        <v>1256.5999999999999</v>
      </c>
      <c r="J75" s="80">
        <v>0</v>
      </c>
      <c r="K75" s="80">
        <v>0</v>
      </c>
      <c r="L75" s="80">
        <v>0</v>
      </c>
    </row>
    <row r="76" spans="1:18" ht="14.25" customHeight="1" x14ac:dyDescent="0.2">
      <c r="A76" s="17"/>
      <c r="B76" s="88"/>
      <c r="C76" s="74">
        <v>901</v>
      </c>
      <c r="D76" s="27">
        <v>1004</v>
      </c>
      <c r="E76" s="24" t="s">
        <v>98</v>
      </c>
      <c r="F76" s="89"/>
      <c r="G76" s="90"/>
      <c r="H76" s="91"/>
      <c r="I76" s="80">
        <v>0</v>
      </c>
      <c r="J76" s="80">
        <v>1310.8</v>
      </c>
      <c r="K76" s="80">
        <v>0</v>
      </c>
      <c r="L76" s="80">
        <f>K76/J76*100</f>
        <v>0</v>
      </c>
    </row>
    <row r="77" spans="1:18" ht="42" customHeight="1" x14ac:dyDescent="0.2">
      <c r="A77" s="17">
        <v>30</v>
      </c>
      <c r="B77" s="61" t="s">
        <v>92</v>
      </c>
      <c r="C77" s="59">
        <v>901</v>
      </c>
      <c r="D77" s="19">
        <v>1003</v>
      </c>
      <c r="E77" s="20" t="s">
        <v>31</v>
      </c>
      <c r="F77" s="47"/>
      <c r="G77" s="48"/>
      <c r="H77" s="49"/>
      <c r="I77" s="50">
        <v>5</v>
      </c>
      <c r="J77" s="50">
        <v>5</v>
      </c>
      <c r="K77" s="50">
        <v>0</v>
      </c>
      <c r="L77" s="50">
        <f>K77/J77*100</f>
        <v>0</v>
      </c>
    </row>
    <row r="78" spans="1:18" ht="42" customHeight="1" x14ac:dyDescent="0.2">
      <c r="A78" s="17">
        <v>31</v>
      </c>
      <c r="B78" s="61" t="s">
        <v>37</v>
      </c>
      <c r="C78" s="59">
        <v>901</v>
      </c>
      <c r="D78" s="19">
        <v>412</v>
      </c>
      <c r="E78" s="20" t="s">
        <v>44</v>
      </c>
      <c r="F78" s="47"/>
      <c r="G78" s="48"/>
      <c r="H78" s="49"/>
      <c r="I78" s="50">
        <v>10</v>
      </c>
      <c r="J78" s="50">
        <v>0</v>
      </c>
      <c r="K78" s="50">
        <v>0</v>
      </c>
      <c r="L78" s="50">
        <v>0</v>
      </c>
    </row>
    <row r="79" spans="1:18" ht="54" customHeight="1" x14ac:dyDescent="0.2">
      <c r="A79" s="17">
        <v>32</v>
      </c>
      <c r="B79" s="30" t="s">
        <v>41</v>
      </c>
      <c r="C79" s="59">
        <v>901</v>
      </c>
      <c r="D79" s="51">
        <v>709</v>
      </c>
      <c r="E79" s="20" t="s">
        <v>42</v>
      </c>
      <c r="F79" s="47"/>
      <c r="G79" s="48"/>
      <c r="H79" s="49"/>
      <c r="I79" s="50">
        <v>120</v>
      </c>
      <c r="J79" s="50">
        <f>120-110.5</f>
        <v>9.5</v>
      </c>
      <c r="K79" s="50">
        <v>0</v>
      </c>
      <c r="L79" s="50">
        <f>K79/J79*100</f>
        <v>0</v>
      </c>
    </row>
    <row r="80" spans="1:18" ht="54" customHeight="1" x14ac:dyDescent="0.2">
      <c r="A80" s="17">
        <v>33</v>
      </c>
      <c r="B80" s="71" t="s">
        <v>71</v>
      </c>
      <c r="C80" s="59">
        <v>901</v>
      </c>
      <c r="D80" s="19">
        <v>502</v>
      </c>
      <c r="E80" s="20" t="s">
        <v>43</v>
      </c>
      <c r="F80" s="47"/>
      <c r="G80" s="48"/>
      <c r="H80" s="49"/>
      <c r="I80" s="50">
        <v>1891</v>
      </c>
      <c r="J80" s="50">
        <f>1891-100</f>
        <v>1791</v>
      </c>
      <c r="K80" s="50">
        <v>302.8</v>
      </c>
      <c r="L80" s="50">
        <f>K80/J80*100</f>
        <v>16.90675600223339</v>
      </c>
    </row>
    <row r="81" spans="1:15" ht="54" customHeight="1" x14ac:dyDescent="0.2">
      <c r="A81" s="17">
        <v>34</v>
      </c>
      <c r="B81" s="29" t="s">
        <v>67</v>
      </c>
      <c r="C81" s="59">
        <v>901</v>
      </c>
      <c r="D81" s="19">
        <v>707</v>
      </c>
      <c r="E81" s="20" t="s">
        <v>68</v>
      </c>
      <c r="F81" s="47"/>
      <c r="G81" s="48"/>
      <c r="H81" s="49"/>
      <c r="I81" s="50">
        <v>15</v>
      </c>
      <c r="J81" s="50">
        <v>15</v>
      </c>
      <c r="K81" s="50">
        <v>0</v>
      </c>
      <c r="L81" s="50">
        <f>K81/J81*100</f>
        <v>0</v>
      </c>
    </row>
    <row r="82" spans="1:15" x14ac:dyDescent="0.2">
      <c r="A82" s="17"/>
      <c r="B82" s="14" t="s">
        <v>6</v>
      </c>
      <c r="C82" s="31"/>
      <c r="D82" s="31"/>
      <c r="E82" s="31"/>
      <c r="F82" s="31"/>
      <c r="G82" s="62"/>
      <c r="H82" s="31"/>
      <c r="I82" s="82">
        <f>SUM(I8+I9+I15+I16+I19+I23+I24+I25+I26+I29+I30+I33+I34+I39+I40+I41+I42+I55+I56+I57+I62+I63+I66+I67+I68+I69+I70+I73+I74+I77+I78+I79+I80+I81)</f>
        <v>297318.3</v>
      </c>
      <c r="J82" s="82">
        <f>SUM(J8+J9+J15+J16+J19+J23+J24+J25+J26+J29+J30+J33+J34+J39+J40+J41+J42+J55+J56+J57+J62+J63+J66+J67+J68+J69+J70+J73+J74+J77+J78+J79+J80+J81)</f>
        <v>307304.40000000002</v>
      </c>
      <c r="K82" s="82">
        <f>SUM(K8+K9+K15+K16+K19+K23+K24+K25+K26+K29+K30+K33+K34+K39+K40+K41+K42+K55+K56+K57+K62+K63+K66+K67+K68+K69+K70+K73+K74+K77+K78+K79+K80+K81)</f>
        <v>70728.300000000017</v>
      </c>
      <c r="L82" s="82">
        <f>K82/J82*100</f>
        <v>23.015713409895859</v>
      </c>
      <c r="M82" s="73"/>
      <c r="N82" s="78"/>
      <c r="O82" s="3"/>
    </row>
    <row r="83" spans="1:15" x14ac:dyDescent="0.2">
      <c r="A83" s="63"/>
      <c r="B83" s="11"/>
      <c r="C83" s="22"/>
      <c r="D83" s="22"/>
      <c r="E83" s="22"/>
      <c r="F83" s="22"/>
      <c r="G83" s="64"/>
      <c r="H83" s="63"/>
      <c r="I83" s="63"/>
      <c r="J83" s="63"/>
      <c r="K83" s="63"/>
      <c r="L83" s="12"/>
    </row>
    <row r="84" spans="1:15" x14ac:dyDescent="0.2">
      <c r="A84" s="63"/>
      <c r="B84" s="11"/>
      <c r="C84" s="22"/>
      <c r="D84" s="98"/>
      <c r="E84" s="99"/>
      <c r="F84" s="99"/>
      <c r="G84" s="99"/>
      <c r="H84" s="99"/>
      <c r="I84" s="99"/>
      <c r="J84" s="99"/>
      <c r="K84" s="99"/>
      <c r="L84" s="99"/>
    </row>
    <row r="85" spans="1:15" ht="15" x14ac:dyDescent="0.2">
      <c r="A85" s="96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spans="1:15" ht="14.25" x14ac:dyDescent="0.2">
      <c r="A86" s="65"/>
      <c r="B86" s="66"/>
      <c r="C86" s="67"/>
      <c r="D86" s="67"/>
      <c r="E86" s="67"/>
      <c r="F86" s="67"/>
      <c r="G86" s="68"/>
      <c r="H86" s="65"/>
      <c r="I86" s="65"/>
      <c r="J86" s="65"/>
      <c r="K86" s="65"/>
      <c r="L86" s="69"/>
      <c r="N86" s="7"/>
    </row>
  </sheetData>
  <autoFilter ref="A7:L82"/>
  <mergeCells count="8">
    <mergeCell ref="A85:L85"/>
    <mergeCell ref="D84:L84"/>
    <mergeCell ref="C1:L1"/>
    <mergeCell ref="C2:L2"/>
    <mergeCell ref="C3:L3"/>
    <mergeCell ref="C4:L4"/>
    <mergeCell ref="B5:H5"/>
    <mergeCell ref="A6:P6"/>
  </mergeCells>
  <pageMargins left="0.9055118110236221" right="0.19685039370078741" top="0.19685039370078741" bottom="0.19685039370078741" header="0.11811023622047245" footer="0.51181102362204722"/>
  <pageSetup paperSize="9" scale="67" fitToHeight="11" orientation="portrait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2021-06-02T12:16:28Z</cp:lastPrinted>
  <dcterms:created xsi:type="dcterms:W3CDTF">1996-10-08T23:32:33Z</dcterms:created>
  <dcterms:modified xsi:type="dcterms:W3CDTF">2021-06-02T12:16:31Z</dcterms:modified>
</cp:coreProperties>
</file>