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прилож.4!$A$8:$H$336</definedName>
    <definedName name="_xlnm.Print_Area" localSheetId="0">прилож.4!$A$1:$H$339</definedName>
  </definedNames>
  <calcPr calcId="125725"/>
</workbook>
</file>

<file path=xl/calcChain.xml><?xml version="1.0" encoding="utf-8"?>
<calcChain xmlns="http://schemas.openxmlformats.org/spreadsheetml/2006/main">
  <c r="H146" i="6"/>
  <c r="H145" s="1"/>
  <c r="F146"/>
  <c r="F145" s="1"/>
  <c r="F198"/>
  <c r="H95" l="1"/>
  <c r="F95"/>
  <c r="H192"/>
  <c r="F192"/>
  <c r="H185" l="1"/>
  <c r="F185"/>
  <c r="H47"/>
  <c r="F47"/>
  <c r="H94"/>
  <c r="F94"/>
  <c r="H194"/>
  <c r="F194"/>
  <c r="H45"/>
  <c r="F45"/>
  <c r="H235" l="1"/>
  <c r="F235"/>
  <c r="H213" l="1"/>
  <c r="H212" s="1"/>
  <c r="F213"/>
  <c r="F212" s="1"/>
  <c r="H197" l="1"/>
  <c r="H196" s="1"/>
  <c r="F197"/>
  <c r="F196" s="1"/>
  <c r="H69" l="1"/>
  <c r="H68" s="1"/>
  <c r="F69"/>
  <c r="F68" s="1"/>
  <c r="H209" l="1"/>
  <c r="F209"/>
  <c r="H85"/>
  <c r="F85"/>
  <c r="H87"/>
  <c r="F87"/>
  <c r="H84" l="1"/>
  <c r="F84"/>
  <c r="H251" l="1"/>
  <c r="F251"/>
  <c r="H253"/>
  <c r="F253"/>
  <c r="H255"/>
  <c r="F255"/>
  <c r="H238"/>
  <c r="F238"/>
  <c r="H240"/>
  <c r="F240"/>
  <c r="H243"/>
  <c r="F243"/>
  <c r="H245"/>
  <c r="F245"/>
  <c r="H228"/>
  <c r="F228"/>
  <c r="H230"/>
  <c r="F230"/>
  <c r="H248"/>
  <c r="H247" s="1"/>
  <c r="F248"/>
  <c r="F247" s="1"/>
  <c r="H216"/>
  <c r="F216"/>
  <c r="H218"/>
  <c r="F218"/>
  <c r="F150"/>
  <c r="F215" l="1"/>
  <c r="F227"/>
  <c r="F226" s="1"/>
  <c r="F242"/>
  <c r="F237"/>
  <c r="F250"/>
  <c r="H215"/>
  <c r="H227"/>
  <c r="H226" s="1"/>
  <c r="H242"/>
  <c r="H237"/>
  <c r="H250"/>
  <c r="H297"/>
  <c r="H296" s="1"/>
  <c r="F297"/>
  <c r="F296" s="1"/>
  <c r="H178" l="1"/>
  <c r="F178"/>
  <c r="H176"/>
  <c r="F176"/>
  <c r="H301" l="1"/>
  <c r="H300" s="1"/>
  <c r="H299" s="1"/>
  <c r="H266" l="1"/>
  <c r="F266"/>
  <c r="H221"/>
  <c r="F221"/>
  <c r="H223"/>
  <c r="F223"/>
  <c r="H220" l="1"/>
  <c r="F220"/>
  <c r="H233" l="1"/>
  <c r="H232" s="1"/>
  <c r="H225" s="1"/>
  <c r="F233"/>
  <c r="F232" s="1"/>
  <c r="F225" s="1"/>
  <c r="H127"/>
  <c r="H126" s="1"/>
  <c r="F127"/>
  <c r="F126" s="1"/>
  <c r="H287" l="1"/>
  <c r="F287"/>
  <c r="F301"/>
  <c r="F300" s="1"/>
  <c r="F299" s="1"/>
  <c r="H207" l="1"/>
  <c r="H206" s="1"/>
  <c r="H205" s="1"/>
  <c r="H204" s="1"/>
  <c r="F207"/>
  <c r="F206" s="1"/>
  <c r="F205" s="1"/>
  <c r="F204" s="1"/>
  <c r="H190"/>
  <c r="F190"/>
  <c r="H188"/>
  <c r="F188"/>
  <c r="H284" l="1"/>
  <c r="F284"/>
  <c r="H90"/>
  <c r="H89" s="1"/>
  <c r="H83" s="1"/>
  <c r="F90"/>
  <c r="F89" s="1"/>
  <c r="F83" s="1"/>
  <c r="H57"/>
  <c r="F57"/>
  <c r="H137" l="1"/>
  <c r="H136" s="1"/>
  <c r="F137"/>
  <c r="F136" s="1"/>
  <c r="H294"/>
  <c r="H293" s="1"/>
  <c r="F294"/>
  <c r="F293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4"/>
  <c r="H303" s="1"/>
  <c r="F304"/>
  <c r="F303" s="1"/>
  <c r="H275" l="1"/>
  <c r="F275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29" l="1"/>
  <c r="F329"/>
  <c r="H332"/>
  <c r="H331" s="1"/>
  <c r="F332"/>
  <c r="H202"/>
  <c r="H201" s="1"/>
  <c r="H200" s="1"/>
  <c r="H199" s="1"/>
  <c r="F202"/>
  <c r="F201" s="1"/>
  <c r="F200" s="1"/>
  <c r="F199" s="1"/>
  <c r="H46"/>
  <c r="F46"/>
  <c r="H328" l="1"/>
  <c r="H322"/>
  <c r="H320"/>
  <c r="H311"/>
  <c r="H314"/>
  <c r="H307"/>
  <c r="H306" s="1"/>
  <c r="H290"/>
  <c r="H280"/>
  <c r="H279" s="1"/>
  <c r="H278" s="1"/>
  <c r="H273"/>
  <c r="H271"/>
  <c r="H267"/>
  <c r="H264"/>
  <c r="H260"/>
  <c r="H173"/>
  <c r="H172" s="1"/>
  <c r="H167"/>
  <c r="H166" s="1"/>
  <c r="H165" s="1"/>
  <c r="H164" s="1"/>
  <c r="H162"/>
  <c r="H161" s="1"/>
  <c r="H160" s="1"/>
  <c r="H157"/>
  <c r="H155"/>
  <c r="H153"/>
  <c r="H149"/>
  <c r="H148" s="1"/>
  <c r="H144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75"/>
  <c r="H259"/>
  <c r="H258" s="1"/>
  <c r="H257" s="1"/>
  <c r="H92"/>
  <c r="H76"/>
  <c r="H75" s="1"/>
  <c r="H66" s="1"/>
  <c r="H310"/>
  <c r="H309" s="1"/>
  <c r="H283"/>
  <c r="H282" s="1"/>
  <c r="H152"/>
  <c r="H151" s="1"/>
  <c r="H125"/>
  <c r="H139"/>
  <c r="H104"/>
  <c r="H21"/>
  <c r="H20" s="1"/>
  <c r="H15"/>
  <c r="H14" s="1"/>
  <c r="H187"/>
  <c r="H327"/>
  <c r="H326" s="1"/>
  <c r="H36"/>
  <c r="H30" s="1"/>
  <c r="H48"/>
  <c r="H42" s="1"/>
  <c r="H183"/>
  <c r="H182" s="1"/>
  <c r="H181" s="1"/>
  <c r="H319"/>
  <c r="H318" s="1"/>
  <c r="H317" s="1"/>
  <c r="F106"/>
  <c r="F105" s="1"/>
  <c r="F39"/>
  <c r="H180" l="1"/>
  <c r="H41"/>
  <c r="H9" s="1"/>
  <c r="H277"/>
  <c r="H110"/>
  <c r="H82" s="1"/>
  <c r="H171"/>
  <c r="H170" s="1"/>
  <c r="H169" s="1"/>
  <c r="F264"/>
  <c r="H334" l="1"/>
  <c r="F78" l="1"/>
  <c r="F320" l="1"/>
  <c r="F322"/>
  <c r="F311"/>
  <c r="F314"/>
  <c r="F310" l="1"/>
  <c r="F319"/>
  <c r="F187" l="1"/>
  <c r="F72"/>
  <c r="F175" l="1"/>
  <c r="F267"/>
  <c r="F260"/>
  <c r="F173"/>
  <c r="F43"/>
  <c r="F183"/>
  <c r="F182" s="1"/>
  <c r="F181" s="1"/>
  <c r="F290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49"/>
  <c r="F148" s="1"/>
  <c r="F144" s="1"/>
  <c r="F153"/>
  <c r="F155"/>
  <c r="F157"/>
  <c r="F162"/>
  <c r="F161" s="1"/>
  <c r="F160" s="1"/>
  <c r="F167"/>
  <c r="F166" s="1"/>
  <c r="F172"/>
  <c r="F171" s="1"/>
  <c r="F271"/>
  <c r="F273"/>
  <c r="F280"/>
  <c r="F279" s="1"/>
  <c r="F278" s="1"/>
  <c r="F283"/>
  <c r="F307"/>
  <c r="F306" s="1"/>
  <c r="F328"/>
  <c r="F331"/>
  <c r="F93" l="1"/>
  <c r="F92" s="1"/>
  <c r="F282"/>
  <c r="F259"/>
  <c r="F258" s="1"/>
  <c r="F257" s="1"/>
  <c r="F76"/>
  <c r="F75" s="1"/>
  <c r="F66" s="1"/>
  <c r="F152"/>
  <c r="F151" s="1"/>
  <c r="F139" s="1"/>
  <c r="F180"/>
  <c r="F125"/>
  <c r="F21"/>
  <c r="F20" s="1"/>
  <c r="F165"/>
  <c r="F164" s="1"/>
  <c r="F327"/>
  <c r="F326" s="1"/>
  <c r="F309"/>
  <c r="F104"/>
  <c r="F48"/>
  <c r="F36"/>
  <c r="F30" s="1"/>
  <c r="F318"/>
  <c r="F317" s="1"/>
  <c r="F170"/>
  <c r="F169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48"/>
  <c r="G169"/>
  <c r="G168" s="1"/>
  <c r="G167" s="1"/>
  <c r="G166" s="1"/>
  <c r="G181"/>
  <c r="G264"/>
  <c r="G260" s="1"/>
  <c r="G259" s="1"/>
  <c r="G274"/>
  <c r="G273" s="1"/>
  <c r="G272" s="1"/>
  <c r="G282"/>
  <c r="G281" s="1"/>
  <c r="G278" s="1"/>
  <c r="G316"/>
  <c r="G315" s="1"/>
  <c r="G314" s="1"/>
  <c r="G317"/>
  <c r="G324"/>
  <c r="G41"/>
  <c r="F42" l="1"/>
  <c r="F41" s="1"/>
  <c r="F9" s="1"/>
  <c r="F277"/>
  <c r="G21"/>
  <c r="G20" s="1"/>
  <c r="G31"/>
  <c r="G30" s="1"/>
  <c r="G152"/>
  <c r="G313"/>
  <c r="G310" s="1"/>
  <c r="G9" l="1"/>
  <c r="G334" s="1"/>
  <c r="F135" l="1"/>
  <c r="F110" s="1"/>
  <c r="F82" l="1"/>
  <c r="F334" s="1"/>
</calcChain>
</file>

<file path=xl/sharedStrings.xml><?xml version="1.0" encoding="utf-8"?>
<sst xmlns="http://schemas.openxmlformats.org/spreadsheetml/2006/main" count="743" uniqueCount="365">
  <si>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</si>
  <si>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</si>
  <si>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</si>
  <si>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</si>
  <si>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</si>
  <si>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</si>
  <si>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</si>
  <si>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</si>
  <si>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</si>
  <si>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</si>
  <si>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</si>
  <si>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</si>
  <si>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</si>
  <si>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</si>
  <si>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</si>
  <si>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</si>
  <si>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</si>
  <si>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</si>
  <si>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</si>
  <si>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</si>
  <si>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</si>
  <si>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</si>
  <si>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</si>
  <si>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</si>
  <si>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</si>
  <si>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</si>
  <si>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</si>
  <si>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</si>
  <si>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</si>
  <si>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</si>
  <si>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</si>
  <si>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</si>
  <si>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</si>
  <si>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</si>
  <si>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</si>
  <si>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</si>
  <si>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</si>
  <si>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</si>
  <si>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</si>
  <si>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</si>
  <si>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</si>
  <si>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</si>
  <si>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</si>
  <si>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</si>
  <si>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</si>
  <si>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</si>
  <si>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</si>
  <si>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</si>
  <si>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</si>
  <si>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</si>
  <si>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</si>
  <si>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</si>
  <si>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</si>
  <si>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</si>
  <si>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</si>
  <si>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</si>
  <si>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</si>
  <si>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</si>
  <si>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</si>
  <si>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</si>
  <si>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</si>
  <si>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</si>
  <si>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</si>
  <si>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</si>
  <si>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</si>
  <si>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</si>
  <si>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</si>
  <si>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</si>
  <si>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</si>
  <si>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</si>
  <si>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</si>
  <si>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</si>
  <si>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</si>
  <si>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</si>
  <si>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</si>
  <si>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</si>
  <si>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</si>
  <si>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</si>
  <si>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</si>
  <si>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</si>
  <si>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</si>
  <si>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</si>
  <si>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</si>
  <si>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</si>
  <si>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</si>
  <si>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</si>
  <si>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</si>
  <si>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</si>
  <si>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</si>
  <si>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</si>
  <si>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</si>
  <si>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</si>
  <si>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</si>
  <si>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</si>
  <si>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</si>
  <si>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</si>
  <si>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</si>
  <si>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</si>
  <si>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</si>
  <si>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</si>
  <si>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</si>
  <si>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</si>
  <si>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</si>
  <si>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</si>
  <si>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</si>
  <si>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</si>
  <si>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</si>
  <si>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</si>
  <si>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</si>
  <si>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</si>
  <si>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</si>
  <si>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</si>
  <si>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</si>
  <si>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</si>
  <si>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</si>
  <si>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</si>
  <si>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</si>
  <si>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</si>
  <si>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</si>
  <si>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</si>
  <si>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</si>
  <si>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</si>
  <si>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</si>
  <si>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</si>
  <si>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</si>
  <si>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</si>
  <si>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</si>
  <si>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</si>
  <si>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</si>
  <si>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</si>
  <si>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</si>
  <si>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</si>
  <si>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</si>
  <si>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</si>
  <si>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</si>
  <si>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</si>
  <si>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</si>
  <si>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</si>
  <si>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</si>
  <si>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</si>
  <si>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</si>
  <si>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</si>
  <si>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</si>
  <si>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</si>
  <si>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</si>
  <si>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</si>
  <si>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</si>
  <si>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</si>
  <si>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</si>
  <si>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</si>
  <si>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</si>
  <si>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</si>
  <si>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</si>
  <si>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</si>
  <si>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</si>
  <si>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</si>
  <si>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</si>
  <si>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</si>
  <si>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</si>
  <si>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</si>
  <si>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</si>
  <si>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</si>
  <si>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</si>
  <si>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</si>
  <si>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</si>
  <si>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</si>
  <si>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</si>
  <si>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</si>
  <si>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</si>
  <si>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</si>
  <si>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</si>
  <si>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</si>
  <si>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</si>
  <si>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</si>
  <si>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</si>
  <si>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</si>
  <si>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</si>
  <si>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</si>
  <si>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</si>
  <si>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</si>
  <si>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</si>
  <si>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</si>
  <si>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</si>
  <si>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</si>
  <si>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</si>
  <si>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</si>
  <si>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</si>
  <si>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</si>
  <si>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</si>
  <si>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</si>
  <si>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</si>
  <si>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</si>
  <si>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</si>
  <si>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</si>
  <si>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</si>
  <si>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</si>
  <si>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</si>
  <si>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</si>
  <si>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</si>
  <si>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</si>
  <si>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</si>
  <si>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</si>
  <si>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</si>
  <si>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</si>
  <si>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</si>
  <si>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</si>
  <si>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</si>
  <si>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</si>
  <si>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</si>
  <si>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</si>
  <si>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</si>
  <si>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</si>
  <si>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</si>
  <si>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</si>
  <si>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</si>
  <si>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</si>
  <si>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</si>
  <si>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</si>
  <si>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</si>
  <si>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</si>
  <si>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</si>
  <si>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</si>
  <si>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</si>
  <si>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</si>
  <si>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</si>
  <si>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</si>
  <si>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</si>
  <si>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</si>
  <si>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</si>
  <si>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</si>
  <si>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</si>
  <si>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</si>
  <si>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</si>
  <si>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</si>
  <si>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</si>
  <si>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</si>
  <si>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</si>
  <si>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</si>
  <si>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</si>
  <si>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</si>
  <si>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</si>
  <si>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</si>
  <si>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</si>
  <si>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</si>
  <si>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</si>
  <si>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</si>
  <si>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</si>
  <si>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</si>
  <si>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</si>
  <si>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</si>
  <si>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</si>
  <si>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</si>
  <si>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</si>
  <si>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</si>
  <si>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</si>
  <si>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</si>
  <si>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</si>
  <si>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</si>
  <si>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</si>
  <si>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</si>
  <si>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</si>
  <si>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</si>
  <si>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</si>
  <si>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</si>
  <si>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</si>
  <si>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</si>
  <si>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</si>
  <si>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</si>
  <si>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</si>
  <si>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</si>
  <si>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</si>
  <si>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</si>
  <si>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</si>
  <si>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</si>
  <si>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</si>
  <si>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</si>
  <si>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</si>
  <si>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</si>
  <si>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</si>
  <si>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</si>
  <si>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</si>
  <si>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</si>
  <si>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</si>
  <si>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</si>
  <si>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</si>
  <si>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</si>
  <si>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</si>
  <si>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</si>
  <si>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</si>
  <si>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</si>
  <si>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</si>
  <si>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</si>
  <si>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</si>
  <si>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</si>
  <si>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</si>
  <si>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</si>
  <si>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</si>
  <si>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</si>
  <si>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</si>
  <si>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</si>
  <si>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</si>
  <si>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</si>
  <si>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</si>
  <si>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</si>
  <si>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</si>
  <si>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</si>
  <si>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</si>
  <si>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</si>
  <si>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</si>
  <si>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</si>
  <si>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</si>
  <si>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</si>
  <si>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</si>
  <si>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</si>
  <si>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</si>
  <si>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</si>
  <si>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</si>
  <si>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</si>
  <si>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</si>
  <si>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</si>
  <si>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</si>
  <si>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</si>
  <si>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</si>
  <si>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</si>
  <si>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</si>
  <si>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</si>
  <si>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</si>
  <si>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</si>
  <si>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</si>
  <si>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</si>
  <si>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</si>
  <si>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</si>
  <si>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</si>
  <si>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</si>
  <si>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</si>
  <si>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</si>
  <si>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</si>
  <si>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</si>
  <si>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</si>
  <si>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</si>
  <si>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</si>
  <si>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</si>
  <si>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</si>
  <si>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</si>
  <si>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</si>
  <si>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</si>
  <si>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</si>
  <si>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</si>
  <si>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</si>
  <si>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</si>
  <si>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</si>
  <si>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</si>
  <si>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</si>
  <si>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</si>
  <si>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</si>
  <si>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</si>
  <si>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</si>
  <si>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</si>
  <si>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</si>
  <si>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</si>
  <si>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</si>
  <si>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</si>
  <si>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1300029200</t>
  </si>
  <si>
    <t xml:space="preserve">Мероприятия по строительству объекта «Газоснабжение жилых домов с. Мугай» </t>
  </si>
  <si>
    <t xml:space="preserve">от 23.06.2021 № 68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</si>
</sst>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5" t="s">
        <v>164</v>
      </c>
      <c r="F1" s="85"/>
      <c r="G1" s="86"/>
      <c r="H1" s="86"/>
    </row>
    <row r="2" spans="1:8">
      <c r="A2" s="20"/>
      <c r="B2" s="22"/>
      <c r="C2" s="22"/>
      <c r="D2" s="22"/>
      <c r="E2" s="87" t="s">
        <v>30</v>
      </c>
      <c r="F2" s="87"/>
      <c r="G2" s="88"/>
      <c r="H2" s="88"/>
    </row>
    <row r="3" spans="1:8">
      <c r="A3" s="23"/>
      <c r="B3" s="22"/>
      <c r="C3" s="22"/>
      <c r="D3" s="22"/>
      <c r="E3" s="87" t="s">
        <v>45</v>
      </c>
      <c r="F3" s="87"/>
      <c r="G3" s="88"/>
      <c r="H3" s="88"/>
    </row>
    <row r="4" spans="1:8">
      <c r="A4" s="20"/>
      <c r="B4" s="88" t="s">
        <v>364</v>
      </c>
      <c r="C4" s="88"/>
      <c r="D4" s="88"/>
      <c r="E4" s="88"/>
      <c r="F4" s="88"/>
      <c r="G4" s="89"/>
      <c r="H4" s="89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3" t="s">
        <v>318</v>
      </c>
      <c r="B6" s="83"/>
      <c r="C6" s="83"/>
      <c r="D6" s="83"/>
      <c r="E6" s="83"/>
      <c r="F6" s="83"/>
      <c r="G6" s="84"/>
      <c r="H6" s="84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96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94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94</v>
      </c>
      <c r="D13" s="18" t="s">
        <v>42</v>
      </c>
      <c r="E13" s="19" t="s">
        <v>161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96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93</v>
      </c>
      <c r="D16" s="13"/>
      <c r="E16" s="15" t="s">
        <v>92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93</v>
      </c>
      <c r="D17" s="18" t="s">
        <v>42</v>
      </c>
      <c r="E17" s="19" t="s">
        <v>161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95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95</v>
      </c>
      <c r="D19" s="18" t="s">
        <v>42</v>
      </c>
      <c r="E19" s="19" t="s">
        <v>161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96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95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95</v>
      </c>
      <c r="D23" s="18" t="s">
        <v>42</v>
      </c>
      <c r="E23" s="19" t="s">
        <v>161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97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97</v>
      </c>
      <c r="D25" s="18" t="s">
        <v>42</v>
      </c>
      <c r="E25" s="19" t="s">
        <v>161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203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96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179</v>
      </c>
      <c r="D28" s="14"/>
      <c r="E28" s="41" t="s">
        <v>207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179</v>
      </c>
      <c r="D29" s="18" t="s">
        <v>52</v>
      </c>
      <c r="E29" s="19" t="s">
        <v>160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276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152</v>
      </c>
      <c r="D31" s="14"/>
      <c r="E31" s="15" t="s">
        <v>320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99</v>
      </c>
      <c r="D32" s="14"/>
      <c r="E32" s="42" t="s">
        <v>321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98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98</v>
      </c>
      <c r="D34" s="18" t="s">
        <v>42</v>
      </c>
      <c r="E34" s="19" t="s">
        <v>161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98</v>
      </c>
      <c r="D35" s="18" t="s">
        <v>52</v>
      </c>
      <c r="E35" s="19" t="s">
        <v>160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96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95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95</v>
      </c>
      <c r="D38" s="18" t="s">
        <v>42</v>
      </c>
      <c r="E38" s="19" t="s">
        <v>161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100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100</v>
      </c>
      <c r="D40" s="18" t="s">
        <v>42</v>
      </c>
      <c r="E40" s="19" t="s">
        <v>161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101</v>
      </c>
      <c r="D42" s="18"/>
      <c r="E42" s="15" t="s">
        <v>305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106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106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106</v>
      </c>
      <c r="D45" s="18" t="s">
        <v>52</v>
      </c>
      <c r="E45" s="19" t="s">
        <v>160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250</v>
      </c>
      <c r="D46" s="14"/>
      <c r="E46" s="43" t="s">
        <v>175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250</v>
      </c>
      <c r="D47" s="18" t="s">
        <v>52</v>
      </c>
      <c r="E47" s="19" t="s">
        <v>160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253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107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107</v>
      </c>
      <c r="D50" s="18" t="s">
        <v>52</v>
      </c>
      <c r="E50" s="19" t="s">
        <v>160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108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108</v>
      </c>
      <c r="D52" s="18" t="s">
        <v>42</v>
      </c>
      <c r="E52" s="19" t="s">
        <v>161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108</v>
      </c>
      <c r="D53" s="18" t="s">
        <v>52</v>
      </c>
      <c r="E53" s="19" t="s">
        <v>160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109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109</v>
      </c>
      <c r="D55" s="18" t="s">
        <v>52</v>
      </c>
      <c r="E55" s="19" t="s">
        <v>160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110</v>
      </c>
      <c r="D56" s="14"/>
      <c r="E56" s="43" t="s">
        <v>322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111</v>
      </c>
      <c r="D57" s="14"/>
      <c r="E57" s="43" t="s">
        <v>254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111</v>
      </c>
      <c r="D58" s="18" t="s">
        <v>42</v>
      </c>
      <c r="E58" s="19" t="s">
        <v>161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111</v>
      </c>
      <c r="D59" s="18" t="s">
        <v>52</v>
      </c>
      <c r="E59" s="19" t="s">
        <v>160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96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145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145</v>
      </c>
      <c r="D64" s="18" t="s">
        <v>42</v>
      </c>
      <c r="E64" s="19" t="s">
        <v>161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145</v>
      </c>
      <c r="D65" s="18" t="s">
        <v>52</v>
      </c>
      <c r="E65" s="19" t="s">
        <v>160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323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301</v>
      </c>
      <c r="D68" s="14"/>
      <c r="E68" s="15" t="s">
        <v>302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324</v>
      </c>
      <c r="D69" s="14"/>
      <c r="E69" s="15" t="s">
        <v>325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324</v>
      </c>
      <c r="D70" s="18" t="s">
        <v>52</v>
      </c>
      <c r="E70" s="19" t="s">
        <v>160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101</v>
      </c>
      <c r="D71" s="18"/>
      <c r="E71" s="15" t="s">
        <v>305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112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112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112</v>
      </c>
      <c r="D74" s="18" t="s">
        <v>52</v>
      </c>
      <c r="E74" s="19" t="s">
        <v>160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326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113</v>
      </c>
      <c r="D76" s="14"/>
      <c r="E76" s="15" t="s">
        <v>307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182</v>
      </c>
      <c r="D77" s="14"/>
      <c r="E77" s="47" t="s">
        <v>327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114</v>
      </c>
      <c r="D78" s="14"/>
      <c r="E78" s="15" t="s">
        <v>163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114</v>
      </c>
      <c r="D79" s="18" t="s">
        <v>183</v>
      </c>
      <c r="E79" s="46" t="s">
        <v>281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255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255</v>
      </c>
      <c r="D81" s="18" t="s">
        <v>183</v>
      </c>
      <c r="E81" s="46" t="s">
        <v>281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171234.4</v>
      </c>
      <c r="G82" s="34"/>
      <c r="H82" s="33">
        <f>SUM(H83+H92+H104+H110)</f>
        <v>166797.90000000002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146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121</v>
      </c>
      <c r="D84" s="13"/>
      <c r="E84" s="15" t="s">
        <v>288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123</v>
      </c>
      <c r="D85" s="59"/>
      <c r="E85" s="71" t="s">
        <v>312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123</v>
      </c>
      <c r="D86" s="65" t="s">
        <v>52</v>
      </c>
      <c r="E86" s="67" t="s">
        <v>160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124</v>
      </c>
      <c r="D87" s="65"/>
      <c r="E87" s="71" t="s">
        <v>313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124</v>
      </c>
      <c r="D88" s="65" t="s">
        <v>52</v>
      </c>
      <c r="E88" s="67" t="s">
        <v>160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261</v>
      </c>
      <c r="D89" s="14"/>
      <c r="E89" s="15" t="s">
        <v>284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147</v>
      </c>
      <c r="D90" s="14"/>
      <c r="E90" s="47" t="s">
        <v>260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147</v>
      </c>
      <c r="D91" s="18" t="s">
        <v>52</v>
      </c>
      <c r="E91" s="19" t="s">
        <v>160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169608</v>
      </c>
      <c r="G92" s="34"/>
      <c r="H92" s="33">
        <f>SUM(H93)</f>
        <v>165824.70000000001</v>
      </c>
    </row>
    <row r="93" spans="1:8" ht="39.75" customHeight="1">
      <c r="A93" s="31">
        <v>85</v>
      </c>
      <c r="B93" s="12">
        <v>409</v>
      </c>
      <c r="C93" s="14" t="s">
        <v>116</v>
      </c>
      <c r="D93" s="14"/>
      <c r="E93" s="15" t="s">
        <v>328</v>
      </c>
      <c r="F93" s="33">
        <f>SUM(F96+F94+F98+F100+F102)</f>
        <v>169608</v>
      </c>
      <c r="G93" s="34"/>
      <c r="H93" s="33">
        <f>SUM(H96+H94+H98+H100+H102)</f>
        <v>165824.70000000001</v>
      </c>
    </row>
    <row r="94" spans="1:8" ht="97.5" customHeight="1">
      <c r="A94" s="31">
        <v>86</v>
      </c>
      <c r="B94" s="12">
        <v>409</v>
      </c>
      <c r="C94" s="14" t="s">
        <v>356</v>
      </c>
      <c r="D94" s="14"/>
      <c r="E94" s="48" t="s">
        <v>357</v>
      </c>
      <c r="F94" s="33">
        <f>SUM(F95)</f>
        <v>151308</v>
      </c>
      <c r="G94" s="34"/>
      <c r="H94" s="33">
        <f>SUM(H95)</f>
        <v>146418.70000000001</v>
      </c>
    </row>
    <row r="95" spans="1:8" ht="29.25" customHeight="1">
      <c r="A95" s="31">
        <v>87</v>
      </c>
      <c r="B95" s="16">
        <v>409</v>
      </c>
      <c r="C95" s="18" t="s">
        <v>356</v>
      </c>
      <c r="D95" s="18" t="s">
        <v>52</v>
      </c>
      <c r="E95" s="19" t="s">
        <v>160</v>
      </c>
      <c r="F95" s="35">
        <f>168500-17192</f>
        <v>151308</v>
      </c>
      <c r="G95" s="36"/>
      <c r="H95" s="35">
        <f>168840.7-22422</f>
        <v>146418.70000000001</v>
      </c>
    </row>
    <row r="96" spans="1:8" s="2" customFormat="1" ht="41.25" customHeight="1">
      <c r="A96" s="31">
        <v>88</v>
      </c>
      <c r="B96" s="12">
        <v>409</v>
      </c>
      <c r="C96" s="14" t="s">
        <v>117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117</v>
      </c>
      <c r="D97" s="18" t="s">
        <v>52</v>
      </c>
      <c r="E97" s="19" t="s">
        <v>160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220</v>
      </c>
      <c r="D98" s="14"/>
      <c r="E98" s="15" t="s">
        <v>221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220</v>
      </c>
      <c r="D99" s="18" t="s">
        <v>52</v>
      </c>
      <c r="E99" s="19" t="s">
        <v>160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118</v>
      </c>
      <c r="D100" s="18"/>
      <c r="E100" s="43" t="s">
        <v>352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118</v>
      </c>
      <c r="D101" s="18" t="s">
        <v>52</v>
      </c>
      <c r="E101" s="19" t="s">
        <v>160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222</v>
      </c>
      <c r="D102" s="14"/>
      <c r="E102" s="48" t="s">
        <v>223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222</v>
      </c>
      <c r="D103" s="18" t="s">
        <v>52</v>
      </c>
      <c r="E103" s="19" t="s">
        <v>160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119</v>
      </c>
      <c r="D105" s="13"/>
      <c r="E105" s="15" t="s">
        <v>285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120</v>
      </c>
      <c r="D106" s="13"/>
      <c r="E106" s="47" t="s">
        <v>286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120</v>
      </c>
      <c r="D107" s="18" t="s">
        <v>52</v>
      </c>
      <c r="E107" s="19" t="s">
        <v>160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190</v>
      </c>
      <c r="D108" s="14"/>
      <c r="E108" s="47" t="s">
        <v>287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190</v>
      </c>
      <c r="D109" s="18" t="s">
        <v>52</v>
      </c>
      <c r="E109" s="19" t="s">
        <v>160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88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102</v>
      </c>
      <c r="D111" s="14"/>
      <c r="E111" s="43" t="s">
        <v>277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103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103</v>
      </c>
      <c r="D113" s="18" t="s">
        <v>52</v>
      </c>
      <c r="E113" s="19" t="s">
        <v>160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104</v>
      </c>
      <c r="D114" s="14"/>
      <c r="E114" s="43" t="s">
        <v>224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104</v>
      </c>
      <c r="D115" s="18" t="s">
        <v>52</v>
      </c>
      <c r="E115" s="19" t="s">
        <v>160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105</v>
      </c>
      <c r="D116" s="18"/>
      <c r="E116" s="47" t="s">
        <v>225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105</v>
      </c>
      <c r="D117" s="18" t="s">
        <v>52</v>
      </c>
      <c r="E117" s="19" t="s">
        <v>160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144</v>
      </c>
      <c r="D118" s="14"/>
      <c r="E118" s="45" t="s">
        <v>181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144</v>
      </c>
      <c r="D119" s="18" t="s">
        <v>52</v>
      </c>
      <c r="E119" s="19" t="s">
        <v>160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180</v>
      </c>
      <c r="D120" s="14"/>
      <c r="E120" s="47" t="s">
        <v>278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180</v>
      </c>
      <c r="D121" s="18" t="s">
        <v>52</v>
      </c>
      <c r="E121" s="19" t="s">
        <v>160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121</v>
      </c>
      <c r="D122" s="13"/>
      <c r="E122" s="15" t="s">
        <v>288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122</v>
      </c>
      <c r="D123" s="14"/>
      <c r="E123" s="47" t="s">
        <v>226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122</v>
      </c>
      <c r="D124" s="18" t="s">
        <v>43</v>
      </c>
      <c r="E124" s="19" t="s">
        <v>162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192</v>
      </c>
      <c r="D125" s="17"/>
      <c r="E125" s="15" t="s">
        <v>289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125</v>
      </c>
      <c r="D126" s="17"/>
      <c r="E126" s="48" t="s">
        <v>191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290</v>
      </c>
      <c r="D127" s="13"/>
      <c r="E127" s="15" t="s">
        <v>291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290</v>
      </c>
      <c r="D128" s="17" t="s">
        <v>52</v>
      </c>
      <c r="E128" s="19" t="s">
        <v>160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156</v>
      </c>
      <c r="D129" s="14"/>
      <c r="E129" s="15" t="s">
        <v>227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127</v>
      </c>
      <c r="D130" s="14"/>
      <c r="E130" s="15" t="s">
        <v>204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127</v>
      </c>
      <c r="D131" s="18" t="s">
        <v>52</v>
      </c>
      <c r="E131" s="19" t="s">
        <v>160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262</v>
      </c>
      <c r="D132" s="13"/>
      <c r="E132" s="15" t="s">
        <v>193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329</v>
      </c>
      <c r="D133" s="13"/>
      <c r="E133" s="47" t="s">
        <v>330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329</v>
      </c>
      <c r="D134" s="17" t="s">
        <v>52</v>
      </c>
      <c r="E134" s="19" t="s">
        <v>160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242</v>
      </c>
      <c r="D135" s="13"/>
      <c r="E135" s="30" t="s">
        <v>243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244</v>
      </c>
      <c r="D136" s="13"/>
      <c r="E136" s="30" t="s">
        <v>245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246</v>
      </c>
      <c r="D137" s="13"/>
      <c r="E137" s="47" t="s">
        <v>247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246</v>
      </c>
      <c r="D138" s="17" t="s">
        <v>52</v>
      </c>
      <c r="E138" s="19" t="s">
        <v>160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SUM(F140+F144+F151+F160)</f>
        <v>11534.699999999999</v>
      </c>
      <c r="G139" s="36"/>
      <c r="H139" s="33">
        <f>SUM(H140+H144+H151+H160)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194</v>
      </c>
      <c r="D141" s="14"/>
      <c r="E141" s="47" t="s">
        <v>195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196</v>
      </c>
      <c r="D142" s="14"/>
      <c r="E142" s="30" t="s">
        <v>197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196</v>
      </c>
      <c r="D143" s="18" t="s">
        <v>52</v>
      </c>
      <c r="E143" s="19" t="s">
        <v>160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SUM(F145+F148)</f>
        <v>2000</v>
      </c>
      <c r="G144" s="34">
        <v>1105</v>
      </c>
      <c r="H144" s="33">
        <f>SUM(H145+H148)</f>
        <v>1693</v>
      </c>
    </row>
    <row r="145" spans="1:8" s="2" customFormat="1" ht="51.75" customHeight="1">
      <c r="A145" s="31">
        <v>137</v>
      </c>
      <c r="B145" s="12">
        <v>502</v>
      </c>
      <c r="C145" s="14" t="s">
        <v>126</v>
      </c>
      <c r="D145" s="14"/>
      <c r="E145" s="43" t="s">
        <v>331</v>
      </c>
      <c r="F145" s="33">
        <f>SUM(F146)</f>
        <v>2000</v>
      </c>
      <c r="G145" s="34"/>
      <c r="H145" s="33">
        <f>SUM(H146)</f>
        <v>0</v>
      </c>
    </row>
    <row r="146" spans="1:8" s="2" customFormat="1" ht="32.25" customHeight="1">
      <c r="A146" s="31">
        <v>138</v>
      </c>
      <c r="B146" s="74">
        <v>502</v>
      </c>
      <c r="C146" s="75" t="s">
        <v>362</v>
      </c>
      <c r="D146" s="75"/>
      <c r="E146" s="76" t="s">
        <v>363</v>
      </c>
      <c r="F146" s="33">
        <f>SUM(F147)</f>
        <v>2000</v>
      </c>
      <c r="G146" s="34"/>
      <c r="H146" s="33">
        <f>SUM(H147)</f>
        <v>0</v>
      </c>
    </row>
    <row r="147" spans="1:8" s="2" customFormat="1" ht="31.5" customHeight="1">
      <c r="A147" s="31">
        <v>139</v>
      </c>
      <c r="B147" s="77">
        <v>502</v>
      </c>
      <c r="C147" s="78" t="s">
        <v>362</v>
      </c>
      <c r="D147" s="78" t="s">
        <v>52</v>
      </c>
      <c r="E147" s="79" t="s">
        <v>160</v>
      </c>
      <c r="F147" s="35">
        <v>2000</v>
      </c>
      <c r="G147" s="36"/>
      <c r="H147" s="35">
        <v>0</v>
      </c>
    </row>
    <row r="148" spans="1:8" ht="43.5" customHeight="1">
      <c r="A148" s="31">
        <v>140</v>
      </c>
      <c r="B148" s="58">
        <v>502</v>
      </c>
      <c r="C148" s="60" t="s">
        <v>228</v>
      </c>
      <c r="D148" s="60"/>
      <c r="E148" s="72" t="s">
        <v>304</v>
      </c>
      <c r="F148" s="33">
        <f>SUM(F149)</f>
        <v>0</v>
      </c>
      <c r="G148" s="34" t="e">
        <f>#REF!+#REF!+#REF!+#REF!</f>
        <v>#REF!</v>
      </c>
      <c r="H148" s="33">
        <f>SUM(H149)</f>
        <v>1693</v>
      </c>
    </row>
    <row r="149" spans="1:8" ht="66" customHeight="1">
      <c r="A149" s="31">
        <v>141</v>
      </c>
      <c r="B149" s="58">
        <v>502</v>
      </c>
      <c r="C149" s="60" t="s">
        <v>309</v>
      </c>
      <c r="D149" s="60"/>
      <c r="E149" s="72" t="s">
        <v>269</v>
      </c>
      <c r="F149" s="33">
        <f>SUM(F150)</f>
        <v>0</v>
      </c>
      <c r="G149" s="34"/>
      <c r="H149" s="33">
        <f>SUM(H150)</f>
        <v>1693</v>
      </c>
    </row>
    <row r="150" spans="1:8" s="1" customFormat="1" ht="34.5" customHeight="1">
      <c r="A150" s="31">
        <v>142</v>
      </c>
      <c r="B150" s="64">
        <v>502</v>
      </c>
      <c r="C150" s="66" t="s">
        <v>309</v>
      </c>
      <c r="D150" s="66" t="s">
        <v>52</v>
      </c>
      <c r="E150" s="67" t="s">
        <v>160</v>
      </c>
      <c r="F150" s="35">
        <f>961.6-961.6</f>
        <v>0</v>
      </c>
      <c r="G150" s="36"/>
      <c r="H150" s="35">
        <v>1693</v>
      </c>
    </row>
    <row r="151" spans="1:8" ht="18.75" customHeight="1">
      <c r="A151" s="31">
        <v>143</v>
      </c>
      <c r="B151" s="12">
        <v>503</v>
      </c>
      <c r="C151" s="14"/>
      <c r="D151" s="14"/>
      <c r="E151" s="15" t="s">
        <v>13</v>
      </c>
      <c r="F151" s="33">
        <f>SUM(F152+F159)</f>
        <v>9427.2999999999993</v>
      </c>
      <c r="G151" s="36"/>
      <c r="H151" s="33">
        <f>SUM(H152+H159)</f>
        <v>9359.7999999999993</v>
      </c>
    </row>
    <row r="152" spans="1:8" ht="43.5" customHeight="1">
      <c r="A152" s="31">
        <v>144</v>
      </c>
      <c r="B152" s="12">
        <v>503</v>
      </c>
      <c r="C152" s="14" t="s">
        <v>126</v>
      </c>
      <c r="D152" s="14"/>
      <c r="E152" s="43" t="s">
        <v>331</v>
      </c>
      <c r="F152" s="33">
        <f>SUM(F153+F155+F157)</f>
        <v>9427.2999999999993</v>
      </c>
      <c r="G152" s="34" t="e">
        <f>#REF!+#REF!+#REF!+#REF!+#REF!</f>
        <v>#REF!</v>
      </c>
      <c r="H152" s="33">
        <f>SUM(H153+H155+H157)</f>
        <v>9359.7999999999993</v>
      </c>
    </row>
    <row r="153" spans="1:8" s="2" customFormat="1" ht="23.25" customHeight="1">
      <c r="A153" s="31">
        <v>145</v>
      </c>
      <c r="B153" s="12">
        <v>503</v>
      </c>
      <c r="C153" s="14" t="s">
        <v>263</v>
      </c>
      <c r="D153" s="14"/>
      <c r="E153" s="15" t="s">
        <v>198</v>
      </c>
      <c r="F153" s="33">
        <f>F154</f>
        <v>6057</v>
      </c>
      <c r="G153" s="34">
        <v>150</v>
      </c>
      <c r="H153" s="33">
        <f>H154</f>
        <v>6284.9</v>
      </c>
    </row>
    <row r="154" spans="1:8" s="2" customFormat="1" ht="28.5" customHeight="1">
      <c r="A154" s="31">
        <v>146</v>
      </c>
      <c r="B154" s="16">
        <v>503</v>
      </c>
      <c r="C154" s="18" t="s">
        <v>263</v>
      </c>
      <c r="D154" s="18" t="s">
        <v>52</v>
      </c>
      <c r="E154" s="19" t="s">
        <v>160</v>
      </c>
      <c r="F154" s="35">
        <v>6057</v>
      </c>
      <c r="G154" s="34"/>
      <c r="H154" s="35">
        <v>6284.9</v>
      </c>
    </row>
    <row r="155" spans="1:8" s="2" customFormat="1" ht="23.25" customHeight="1">
      <c r="A155" s="31">
        <v>147</v>
      </c>
      <c r="B155" s="12">
        <v>503</v>
      </c>
      <c r="C155" s="14" t="s">
        <v>264</v>
      </c>
      <c r="D155" s="14"/>
      <c r="E155" s="15" t="s">
        <v>14</v>
      </c>
      <c r="F155" s="33">
        <f>F156</f>
        <v>815.2</v>
      </c>
      <c r="G155" s="34"/>
      <c r="H155" s="33">
        <f>H156</f>
        <v>734.4</v>
      </c>
    </row>
    <row r="156" spans="1:8" s="1" customFormat="1" ht="30.75" customHeight="1">
      <c r="A156" s="31">
        <v>148</v>
      </c>
      <c r="B156" s="16">
        <v>503</v>
      </c>
      <c r="C156" s="18" t="s">
        <v>264</v>
      </c>
      <c r="D156" s="18" t="s">
        <v>52</v>
      </c>
      <c r="E156" s="19" t="s">
        <v>160</v>
      </c>
      <c r="F156" s="35">
        <v>815.2</v>
      </c>
      <c r="G156" s="36"/>
      <c r="H156" s="35">
        <v>734.4</v>
      </c>
    </row>
    <row r="157" spans="1:8" ht="73.5" customHeight="1">
      <c r="A157" s="31">
        <v>149</v>
      </c>
      <c r="B157" s="12">
        <v>503</v>
      </c>
      <c r="C157" s="14" t="s">
        <v>265</v>
      </c>
      <c r="D157" s="14"/>
      <c r="E157" s="15" t="s">
        <v>229</v>
      </c>
      <c r="F157" s="33">
        <f>SUM(F158)</f>
        <v>2555.1</v>
      </c>
      <c r="G157" s="36">
        <v>50</v>
      </c>
      <c r="H157" s="33">
        <f>SUM(H158)</f>
        <v>2340.5</v>
      </c>
    </row>
    <row r="158" spans="1:8" ht="36.75" customHeight="1">
      <c r="A158" s="31">
        <v>150</v>
      </c>
      <c r="B158" s="16">
        <v>503</v>
      </c>
      <c r="C158" s="18" t="s">
        <v>265</v>
      </c>
      <c r="D158" s="18" t="s">
        <v>52</v>
      </c>
      <c r="E158" s="19" t="s">
        <v>160</v>
      </c>
      <c r="F158" s="35">
        <v>2555.1</v>
      </c>
      <c r="G158" s="36"/>
      <c r="H158" s="35">
        <v>2340.5</v>
      </c>
    </row>
    <row r="159" spans="1:8" ht="37.5" customHeight="1">
      <c r="A159" s="31">
        <v>151</v>
      </c>
      <c r="B159" s="12">
        <v>503</v>
      </c>
      <c r="C159" s="14" t="s">
        <v>205</v>
      </c>
      <c r="D159" s="14"/>
      <c r="E159" s="15" t="s">
        <v>279</v>
      </c>
      <c r="F159" s="33">
        <v>0</v>
      </c>
      <c r="G159" s="34"/>
      <c r="H159" s="33">
        <v>0</v>
      </c>
    </row>
    <row r="160" spans="1:8" ht="22.5" customHeight="1">
      <c r="A160" s="31">
        <v>152</v>
      </c>
      <c r="B160" s="12">
        <v>505</v>
      </c>
      <c r="C160" s="14"/>
      <c r="D160" s="14"/>
      <c r="E160" s="15" t="s">
        <v>48</v>
      </c>
      <c r="F160" s="33">
        <f>SUM(F161)</f>
        <v>27</v>
      </c>
      <c r="G160" s="36"/>
      <c r="H160" s="33">
        <f>SUM(H161)</f>
        <v>27</v>
      </c>
    </row>
    <row r="161" spans="1:8" ht="44.25" customHeight="1">
      <c r="A161" s="31">
        <v>153</v>
      </c>
      <c r="B161" s="12">
        <v>505</v>
      </c>
      <c r="C161" s="14" t="s">
        <v>126</v>
      </c>
      <c r="D161" s="14"/>
      <c r="E161" s="43" t="s">
        <v>331</v>
      </c>
      <c r="F161" s="33">
        <f>SUM(F162)</f>
        <v>27</v>
      </c>
      <c r="G161" s="36"/>
      <c r="H161" s="33">
        <f>SUM(H162)</f>
        <v>27</v>
      </c>
    </row>
    <row r="162" spans="1:8" ht="70.5" customHeight="1">
      <c r="A162" s="31">
        <v>154</v>
      </c>
      <c r="B162" s="12">
        <v>505</v>
      </c>
      <c r="C162" s="14" t="s">
        <v>292</v>
      </c>
      <c r="D162" s="14"/>
      <c r="E162" s="30" t="s">
        <v>89</v>
      </c>
      <c r="F162" s="33">
        <f>F163</f>
        <v>27</v>
      </c>
      <c r="G162" s="36"/>
      <c r="H162" s="33">
        <f>H163</f>
        <v>27</v>
      </c>
    </row>
    <row r="163" spans="1:8" ht="45" customHeight="1">
      <c r="A163" s="31">
        <v>155</v>
      </c>
      <c r="B163" s="16">
        <v>505</v>
      </c>
      <c r="C163" s="18" t="s">
        <v>292</v>
      </c>
      <c r="D163" s="18" t="s">
        <v>43</v>
      </c>
      <c r="E163" s="19" t="s">
        <v>162</v>
      </c>
      <c r="F163" s="35">
        <v>27</v>
      </c>
      <c r="G163" s="36"/>
      <c r="H163" s="35">
        <v>27</v>
      </c>
    </row>
    <row r="164" spans="1:8" ht="24" customHeight="1">
      <c r="A164" s="31">
        <v>156</v>
      </c>
      <c r="B164" s="12">
        <v>600</v>
      </c>
      <c r="C164" s="14"/>
      <c r="D164" s="14"/>
      <c r="E164" s="32" t="s">
        <v>15</v>
      </c>
      <c r="F164" s="33">
        <f>SUM(F165)</f>
        <v>472.1</v>
      </c>
      <c r="G164" s="36"/>
      <c r="H164" s="33">
        <f>SUM(H165)</f>
        <v>438.9</v>
      </c>
    </row>
    <row r="165" spans="1:8" ht="29.25" customHeight="1">
      <c r="A165" s="31">
        <v>157</v>
      </c>
      <c r="B165" s="12">
        <v>603</v>
      </c>
      <c r="C165" s="14"/>
      <c r="D165" s="14"/>
      <c r="E165" s="15" t="s">
        <v>151</v>
      </c>
      <c r="F165" s="33">
        <f>SUM(F166)</f>
        <v>472.1</v>
      </c>
      <c r="G165" s="36"/>
      <c r="H165" s="33">
        <f>SUM(H166)</f>
        <v>438.9</v>
      </c>
    </row>
    <row r="166" spans="1:8" ht="43.5" customHeight="1">
      <c r="A166" s="31">
        <v>158</v>
      </c>
      <c r="B166" s="12">
        <v>603</v>
      </c>
      <c r="C166" s="14" t="s">
        <v>155</v>
      </c>
      <c r="D166" s="14"/>
      <c r="E166" s="15" t="s">
        <v>332</v>
      </c>
      <c r="F166" s="33">
        <f>SUM(F167)</f>
        <v>472.1</v>
      </c>
      <c r="G166" s="34" t="e">
        <f>G167</f>
        <v>#REF!</v>
      </c>
      <c r="H166" s="33">
        <f>SUM(H167)</f>
        <v>438.9</v>
      </c>
    </row>
    <row r="167" spans="1:8" ht="50.25" customHeight="1">
      <c r="A167" s="31">
        <v>159</v>
      </c>
      <c r="B167" s="12">
        <v>603</v>
      </c>
      <c r="C167" s="14" t="s">
        <v>128</v>
      </c>
      <c r="D167" s="18"/>
      <c r="E167" s="15" t="s">
        <v>64</v>
      </c>
      <c r="F167" s="33">
        <f>F168</f>
        <v>472.1</v>
      </c>
      <c r="G167" s="34" t="e">
        <f>G168+#REF!+#REF!</f>
        <v>#REF!</v>
      </c>
      <c r="H167" s="33">
        <f>H168</f>
        <v>438.9</v>
      </c>
    </row>
    <row r="168" spans="1:8" ht="30" customHeight="1">
      <c r="A168" s="31">
        <v>160</v>
      </c>
      <c r="B168" s="16">
        <v>603</v>
      </c>
      <c r="C168" s="18" t="s">
        <v>128</v>
      </c>
      <c r="D168" s="18" t="s">
        <v>52</v>
      </c>
      <c r="E168" s="19" t="s">
        <v>160</v>
      </c>
      <c r="F168" s="35">
        <v>472.1</v>
      </c>
      <c r="G168" s="34">
        <f>G169</f>
        <v>581</v>
      </c>
      <c r="H168" s="35">
        <v>438.9</v>
      </c>
    </row>
    <row r="169" spans="1:8" ht="21.75" customHeight="1">
      <c r="A169" s="31">
        <v>161</v>
      </c>
      <c r="B169" s="12">
        <v>700</v>
      </c>
      <c r="C169" s="14"/>
      <c r="D169" s="14"/>
      <c r="E169" s="32" t="s">
        <v>16</v>
      </c>
      <c r="F169" s="33">
        <f>SUM(F170+F180+F199+F204+F225)</f>
        <v>175601.6</v>
      </c>
      <c r="G169" s="34">
        <f>G170</f>
        <v>581</v>
      </c>
      <c r="H169" s="33">
        <f>SUM(H170+H180+H199+H204+H225)</f>
        <v>181535.49999999997</v>
      </c>
    </row>
    <row r="170" spans="1:8" ht="22.5" customHeight="1">
      <c r="A170" s="31">
        <v>162</v>
      </c>
      <c r="B170" s="12">
        <v>701</v>
      </c>
      <c r="C170" s="14"/>
      <c r="D170" s="14"/>
      <c r="E170" s="15" t="s">
        <v>17</v>
      </c>
      <c r="F170" s="33">
        <f>SUM(F171)</f>
        <v>52250</v>
      </c>
      <c r="G170" s="36">
        <v>581</v>
      </c>
      <c r="H170" s="33">
        <f>SUM(H171)</f>
        <v>52716</v>
      </c>
    </row>
    <row r="171" spans="1:8" ht="39.75" customHeight="1">
      <c r="A171" s="31">
        <v>163</v>
      </c>
      <c r="B171" s="12">
        <v>701</v>
      </c>
      <c r="C171" s="14" t="s">
        <v>129</v>
      </c>
      <c r="D171" s="18"/>
      <c r="E171" s="15" t="s">
        <v>308</v>
      </c>
      <c r="F171" s="33">
        <f>SUM(F172+F175)</f>
        <v>52250</v>
      </c>
      <c r="G171" s="36"/>
      <c r="H171" s="33">
        <f>SUM(H172+H175)</f>
        <v>52716</v>
      </c>
    </row>
    <row r="172" spans="1:8" ht="34.5" customHeight="1">
      <c r="A172" s="31">
        <v>164</v>
      </c>
      <c r="B172" s="12">
        <v>701</v>
      </c>
      <c r="C172" s="14" t="s">
        <v>333</v>
      </c>
      <c r="D172" s="14"/>
      <c r="E172" s="15" t="s">
        <v>266</v>
      </c>
      <c r="F172" s="33">
        <f>SUM(F173)</f>
        <v>29000</v>
      </c>
      <c r="G172" s="36"/>
      <c r="H172" s="33">
        <f>SUM(H173)</f>
        <v>29000</v>
      </c>
    </row>
    <row r="173" spans="1:8" ht="54" customHeight="1">
      <c r="A173" s="31">
        <v>165</v>
      </c>
      <c r="B173" s="12">
        <v>701</v>
      </c>
      <c r="C173" s="14" t="s">
        <v>130</v>
      </c>
      <c r="D173" s="14"/>
      <c r="E173" s="15" t="s">
        <v>65</v>
      </c>
      <c r="F173" s="33">
        <f>SUM(F174:F174)</f>
        <v>29000</v>
      </c>
      <c r="G173" s="36"/>
      <c r="H173" s="33">
        <f>SUM(H174:H174)</f>
        <v>29000</v>
      </c>
    </row>
    <row r="174" spans="1:8" ht="21.75" customHeight="1">
      <c r="A174" s="31">
        <v>166</v>
      </c>
      <c r="B174" s="16">
        <v>701</v>
      </c>
      <c r="C174" s="18" t="s">
        <v>130</v>
      </c>
      <c r="D174" s="18" t="s">
        <v>270</v>
      </c>
      <c r="E174" s="19" t="s">
        <v>271</v>
      </c>
      <c r="F174" s="35">
        <v>29000</v>
      </c>
      <c r="G174" s="36"/>
      <c r="H174" s="35">
        <v>29000</v>
      </c>
    </row>
    <row r="175" spans="1:8" ht="62.25" customHeight="1">
      <c r="A175" s="31">
        <v>167</v>
      </c>
      <c r="B175" s="12">
        <v>701</v>
      </c>
      <c r="C175" s="14" t="s">
        <v>131</v>
      </c>
      <c r="D175" s="18"/>
      <c r="E175" s="15" t="s">
        <v>66</v>
      </c>
      <c r="F175" s="33">
        <f>SUM(F176+F178)</f>
        <v>23250</v>
      </c>
      <c r="G175" s="36"/>
      <c r="H175" s="33">
        <f>SUM(H176+H178)</f>
        <v>23716</v>
      </c>
    </row>
    <row r="176" spans="1:8" ht="67.5" customHeight="1">
      <c r="A176" s="31">
        <v>168</v>
      </c>
      <c r="B176" s="12">
        <v>701</v>
      </c>
      <c r="C176" s="14" t="s">
        <v>159</v>
      </c>
      <c r="D176" s="14"/>
      <c r="E176" s="15" t="s">
        <v>67</v>
      </c>
      <c r="F176" s="33">
        <f>SUM(F177:F177)</f>
        <v>22877</v>
      </c>
      <c r="G176" s="34"/>
      <c r="H176" s="33">
        <f>SUM(H177:H177)</f>
        <v>23328</v>
      </c>
    </row>
    <row r="177" spans="1:8" ht="15.75" customHeight="1">
      <c r="A177" s="31">
        <v>169</v>
      </c>
      <c r="B177" s="16">
        <v>701</v>
      </c>
      <c r="C177" s="18" t="s">
        <v>159</v>
      </c>
      <c r="D177" s="18" t="s">
        <v>270</v>
      </c>
      <c r="E177" s="19" t="s">
        <v>271</v>
      </c>
      <c r="F177" s="35">
        <v>22877</v>
      </c>
      <c r="G177" s="36"/>
      <c r="H177" s="35">
        <v>23328</v>
      </c>
    </row>
    <row r="178" spans="1:8" ht="84" customHeight="1">
      <c r="A178" s="31">
        <v>170</v>
      </c>
      <c r="B178" s="12">
        <v>701</v>
      </c>
      <c r="C178" s="14" t="s">
        <v>232</v>
      </c>
      <c r="D178" s="14"/>
      <c r="E178" s="15" t="s">
        <v>68</v>
      </c>
      <c r="F178" s="33">
        <f>SUM(F179:F179)</f>
        <v>373</v>
      </c>
      <c r="G178" s="34"/>
      <c r="H178" s="33">
        <f>SUM(H179:H179)</f>
        <v>388</v>
      </c>
    </row>
    <row r="179" spans="1:8" ht="18.75" customHeight="1">
      <c r="A179" s="31">
        <v>171</v>
      </c>
      <c r="B179" s="16">
        <v>701</v>
      </c>
      <c r="C179" s="18" t="s">
        <v>232</v>
      </c>
      <c r="D179" s="18" t="s">
        <v>270</v>
      </c>
      <c r="E179" s="19" t="s">
        <v>271</v>
      </c>
      <c r="F179" s="35">
        <v>373</v>
      </c>
      <c r="G179" s="34"/>
      <c r="H179" s="35">
        <v>388</v>
      </c>
    </row>
    <row r="180" spans="1:8" ht="27" customHeight="1">
      <c r="A180" s="31">
        <v>172</v>
      </c>
      <c r="B180" s="12">
        <v>702</v>
      </c>
      <c r="C180" s="14"/>
      <c r="D180" s="14"/>
      <c r="E180" s="15" t="s">
        <v>18</v>
      </c>
      <c r="F180" s="33">
        <f>SUM(F181+F196)</f>
        <v>111905.00000000001</v>
      </c>
      <c r="G180" s="34"/>
      <c r="H180" s="33">
        <f>SUM(H181+H196)</f>
        <v>117304.4</v>
      </c>
    </row>
    <row r="181" spans="1:8" ht="41.25" customHeight="1">
      <c r="A181" s="31">
        <v>173</v>
      </c>
      <c r="B181" s="12">
        <v>702</v>
      </c>
      <c r="C181" s="14" t="s">
        <v>129</v>
      </c>
      <c r="D181" s="14"/>
      <c r="E181" s="15" t="s">
        <v>308</v>
      </c>
      <c r="F181" s="33">
        <f>SUM(F182+F187+F192+F194)</f>
        <v>93957.000000000015</v>
      </c>
      <c r="G181" s="34">
        <f>G183</f>
        <v>81276</v>
      </c>
      <c r="H181" s="33">
        <f>SUM(H182+H187+H192+H194)</f>
        <v>94882.4</v>
      </c>
    </row>
    <row r="182" spans="1:8" ht="35.25" customHeight="1">
      <c r="A182" s="31">
        <v>174</v>
      </c>
      <c r="B182" s="12">
        <v>702</v>
      </c>
      <c r="C182" s="14" t="s">
        <v>317</v>
      </c>
      <c r="D182" s="14"/>
      <c r="E182" s="15" t="s">
        <v>230</v>
      </c>
      <c r="F182" s="33">
        <f>SUM(F183+F185)</f>
        <v>40451.300000000003</v>
      </c>
      <c r="G182" s="34"/>
      <c r="H182" s="33">
        <f>SUM(H183+H185)</f>
        <v>40451.300000000003</v>
      </c>
    </row>
    <row r="183" spans="1:8" ht="39.75" customHeight="1">
      <c r="A183" s="31">
        <v>175</v>
      </c>
      <c r="B183" s="12">
        <v>702</v>
      </c>
      <c r="C183" s="14" t="s">
        <v>233</v>
      </c>
      <c r="D183" s="14"/>
      <c r="E183" s="15" t="s">
        <v>69</v>
      </c>
      <c r="F183" s="33">
        <f>SUM(F184:F184)</f>
        <v>35600</v>
      </c>
      <c r="G183" s="36">
        <v>81276</v>
      </c>
      <c r="H183" s="33">
        <f>SUM(H184:H184)</f>
        <v>35600</v>
      </c>
    </row>
    <row r="184" spans="1:8" ht="28.5" customHeight="1">
      <c r="A184" s="31">
        <v>176</v>
      </c>
      <c r="B184" s="16">
        <v>702</v>
      </c>
      <c r="C184" s="18" t="s">
        <v>233</v>
      </c>
      <c r="D184" s="18" t="s">
        <v>270</v>
      </c>
      <c r="E184" s="19" t="s">
        <v>271</v>
      </c>
      <c r="F184" s="35">
        <v>35600</v>
      </c>
      <c r="G184" s="36"/>
      <c r="H184" s="35">
        <v>35600</v>
      </c>
    </row>
    <row r="185" spans="1:8" ht="45" customHeight="1">
      <c r="A185" s="31">
        <v>177</v>
      </c>
      <c r="B185" s="12">
        <v>702</v>
      </c>
      <c r="C185" s="14" t="s">
        <v>358</v>
      </c>
      <c r="D185" s="14"/>
      <c r="E185" s="73" t="s">
        <v>359</v>
      </c>
      <c r="F185" s="33">
        <f>SUM(F186)</f>
        <v>4851.3</v>
      </c>
      <c r="G185" s="34"/>
      <c r="H185" s="33">
        <f>SUM(H186)</f>
        <v>4851.3</v>
      </c>
    </row>
    <row r="186" spans="1:8" ht="21" customHeight="1">
      <c r="A186" s="31">
        <v>178</v>
      </c>
      <c r="B186" s="16">
        <v>702</v>
      </c>
      <c r="C186" s="18" t="s">
        <v>358</v>
      </c>
      <c r="D186" s="18" t="s">
        <v>270</v>
      </c>
      <c r="E186" s="19" t="s">
        <v>271</v>
      </c>
      <c r="F186" s="35">
        <v>4851.3</v>
      </c>
      <c r="G186" s="36"/>
      <c r="H186" s="35">
        <v>4851.3</v>
      </c>
    </row>
    <row r="187" spans="1:8" ht="71.25" customHeight="1">
      <c r="A187" s="31">
        <v>179</v>
      </c>
      <c r="B187" s="12">
        <v>702</v>
      </c>
      <c r="C187" s="14" t="s">
        <v>234</v>
      </c>
      <c r="D187" s="18"/>
      <c r="E187" s="15" t="s">
        <v>70</v>
      </c>
      <c r="F187" s="33">
        <f>SUM(F188+F190)</f>
        <v>48488</v>
      </c>
      <c r="G187" s="36"/>
      <c r="H187" s="33">
        <f>SUM(H188+H190)</f>
        <v>49324</v>
      </c>
    </row>
    <row r="188" spans="1:8" ht="81" customHeight="1">
      <c r="A188" s="31">
        <v>180</v>
      </c>
      <c r="B188" s="12">
        <v>702</v>
      </c>
      <c r="C188" s="14" t="s">
        <v>235</v>
      </c>
      <c r="D188" s="14"/>
      <c r="E188" s="15" t="s">
        <v>71</v>
      </c>
      <c r="F188" s="33">
        <f>SUM(F189:F189)</f>
        <v>46319</v>
      </c>
      <c r="G188" s="36"/>
      <c r="H188" s="33">
        <f>SUM(H189:H189)</f>
        <v>47068</v>
      </c>
    </row>
    <row r="189" spans="1:8" ht="19.5" customHeight="1">
      <c r="A189" s="31">
        <v>181</v>
      </c>
      <c r="B189" s="16">
        <v>702</v>
      </c>
      <c r="C189" s="18" t="s">
        <v>235</v>
      </c>
      <c r="D189" s="18" t="s">
        <v>270</v>
      </c>
      <c r="E189" s="19" t="s">
        <v>271</v>
      </c>
      <c r="F189" s="35">
        <v>46319</v>
      </c>
      <c r="G189" s="36"/>
      <c r="H189" s="35">
        <v>47068</v>
      </c>
    </row>
    <row r="190" spans="1:8" ht="81" customHeight="1">
      <c r="A190" s="31">
        <v>182</v>
      </c>
      <c r="B190" s="12">
        <v>702</v>
      </c>
      <c r="C190" s="14" t="s">
        <v>236</v>
      </c>
      <c r="D190" s="14"/>
      <c r="E190" s="41" t="s">
        <v>178</v>
      </c>
      <c r="F190" s="33">
        <f>SUM(F191:F191)</f>
        <v>2169</v>
      </c>
      <c r="G190" s="34"/>
      <c r="H190" s="33">
        <f>SUM(H191:H191)</f>
        <v>2256</v>
      </c>
    </row>
    <row r="191" spans="1:8" ht="25.5" customHeight="1">
      <c r="A191" s="31">
        <v>183</v>
      </c>
      <c r="B191" s="16">
        <v>702</v>
      </c>
      <c r="C191" s="18" t="s">
        <v>236</v>
      </c>
      <c r="D191" s="18" t="s">
        <v>270</v>
      </c>
      <c r="E191" s="19" t="s">
        <v>271</v>
      </c>
      <c r="F191" s="35">
        <v>2169</v>
      </c>
      <c r="G191" s="34"/>
      <c r="H191" s="35">
        <v>2256</v>
      </c>
    </row>
    <row r="192" spans="1:8" ht="39.75" customHeight="1">
      <c r="A192" s="31">
        <v>184</v>
      </c>
      <c r="B192" s="12">
        <v>702</v>
      </c>
      <c r="C192" s="14" t="s">
        <v>360</v>
      </c>
      <c r="D192" s="18"/>
      <c r="E192" s="15" t="s">
        <v>361</v>
      </c>
      <c r="F192" s="33">
        <f>SUM(F193)</f>
        <v>2023.6</v>
      </c>
      <c r="G192" s="34"/>
      <c r="H192" s="33">
        <f>SUM(H193)</f>
        <v>2210.6999999999998</v>
      </c>
    </row>
    <row r="193" spans="1:8" ht="25.5" customHeight="1">
      <c r="A193" s="31">
        <v>185</v>
      </c>
      <c r="B193" s="16">
        <v>702</v>
      </c>
      <c r="C193" s="18" t="s">
        <v>360</v>
      </c>
      <c r="D193" s="18" t="s">
        <v>270</v>
      </c>
      <c r="E193" s="19" t="s">
        <v>271</v>
      </c>
      <c r="F193" s="35">
        <v>2023.6</v>
      </c>
      <c r="G193" s="34"/>
      <c r="H193" s="35">
        <v>2210.6999999999998</v>
      </c>
    </row>
    <row r="194" spans="1:8" ht="45.75" customHeight="1">
      <c r="A194" s="31">
        <v>186</v>
      </c>
      <c r="B194" s="12">
        <v>702</v>
      </c>
      <c r="C194" s="31" t="s">
        <v>353</v>
      </c>
      <c r="D194" s="14"/>
      <c r="E194" s="47" t="s">
        <v>354</v>
      </c>
      <c r="F194" s="33">
        <f>SUM(F195)</f>
        <v>2994.1</v>
      </c>
      <c r="G194" s="34"/>
      <c r="H194" s="33">
        <f>SUM(H195)</f>
        <v>2896.4</v>
      </c>
    </row>
    <row r="195" spans="1:8" ht="25.5" customHeight="1">
      <c r="A195" s="31">
        <v>187</v>
      </c>
      <c r="B195" s="16">
        <v>702</v>
      </c>
      <c r="C195" s="50" t="s">
        <v>353</v>
      </c>
      <c r="D195" s="18" t="s">
        <v>270</v>
      </c>
      <c r="E195" s="19" t="s">
        <v>271</v>
      </c>
      <c r="F195" s="35">
        <v>2994.1</v>
      </c>
      <c r="G195" s="34"/>
      <c r="H195" s="35">
        <v>2896.4</v>
      </c>
    </row>
    <row r="196" spans="1:8" ht="65.25" customHeight="1">
      <c r="A196" s="31">
        <v>188</v>
      </c>
      <c r="B196" s="12">
        <v>702</v>
      </c>
      <c r="C196" s="14" t="s">
        <v>165</v>
      </c>
      <c r="D196" s="14"/>
      <c r="E196" s="15" t="s">
        <v>176</v>
      </c>
      <c r="F196" s="33">
        <f>SUM(F197)</f>
        <v>17948</v>
      </c>
      <c r="G196" s="34"/>
      <c r="H196" s="33">
        <f>SUM(H197)</f>
        <v>22422</v>
      </c>
    </row>
    <row r="197" spans="1:8" ht="59.25" customHeight="1">
      <c r="A197" s="31">
        <v>189</v>
      </c>
      <c r="B197" s="12">
        <v>702</v>
      </c>
      <c r="C197" s="14" t="s">
        <v>334</v>
      </c>
      <c r="D197" s="14"/>
      <c r="E197" s="47" t="s">
        <v>335</v>
      </c>
      <c r="F197" s="33">
        <f>SUM(F198)</f>
        <v>17948</v>
      </c>
      <c r="G197" s="34"/>
      <c r="H197" s="33">
        <f>SUM(H198)</f>
        <v>22422</v>
      </c>
    </row>
    <row r="198" spans="1:8" ht="29.25" customHeight="1">
      <c r="A198" s="31">
        <v>190</v>
      </c>
      <c r="B198" s="16">
        <v>702</v>
      </c>
      <c r="C198" s="18" t="s">
        <v>334</v>
      </c>
      <c r="D198" s="18" t="s">
        <v>52</v>
      </c>
      <c r="E198" s="19" t="s">
        <v>160</v>
      </c>
      <c r="F198" s="35">
        <f>2756+15192</f>
        <v>17948</v>
      </c>
      <c r="G198" s="36"/>
      <c r="H198" s="35">
        <v>22422</v>
      </c>
    </row>
    <row r="199" spans="1:8" ht="21.75" customHeight="1">
      <c r="A199" s="31">
        <v>191</v>
      </c>
      <c r="B199" s="12">
        <v>703</v>
      </c>
      <c r="C199" s="14"/>
      <c r="D199" s="14"/>
      <c r="E199" s="15" t="s">
        <v>177</v>
      </c>
      <c r="F199" s="33">
        <f>SUM(F200)</f>
        <v>9000</v>
      </c>
      <c r="G199" s="34"/>
      <c r="H199" s="33">
        <f>SUM(H200)</f>
        <v>9000</v>
      </c>
    </row>
    <row r="200" spans="1:8" ht="49.5" customHeight="1">
      <c r="A200" s="31">
        <v>192</v>
      </c>
      <c r="B200" s="12">
        <v>703</v>
      </c>
      <c r="C200" s="14" t="s">
        <v>129</v>
      </c>
      <c r="D200" s="14"/>
      <c r="E200" s="15" t="s">
        <v>308</v>
      </c>
      <c r="F200" s="33">
        <f>SUM(F201)</f>
        <v>9000</v>
      </c>
      <c r="G200" s="34"/>
      <c r="H200" s="33">
        <f>SUM(H201)</f>
        <v>9000</v>
      </c>
    </row>
    <row r="201" spans="1:8" ht="45" customHeight="1">
      <c r="A201" s="31">
        <v>193</v>
      </c>
      <c r="B201" s="12">
        <v>703</v>
      </c>
      <c r="C201" s="14" t="s">
        <v>336</v>
      </c>
      <c r="D201" s="14"/>
      <c r="E201" s="15" t="s">
        <v>231</v>
      </c>
      <c r="F201" s="33">
        <f>F202</f>
        <v>9000</v>
      </c>
      <c r="G201" s="34"/>
      <c r="H201" s="33">
        <f>H202</f>
        <v>9000</v>
      </c>
    </row>
    <row r="202" spans="1:8" ht="39.75" customHeight="1">
      <c r="A202" s="31">
        <v>194</v>
      </c>
      <c r="B202" s="12">
        <v>703</v>
      </c>
      <c r="C202" s="14" t="s">
        <v>237</v>
      </c>
      <c r="D202" s="14"/>
      <c r="E202" s="15" t="s">
        <v>72</v>
      </c>
      <c r="F202" s="33">
        <f>SUM(F203:F203)</f>
        <v>9000</v>
      </c>
      <c r="G202" s="34"/>
      <c r="H202" s="33">
        <f>SUM(H203:H203)</f>
        <v>9000</v>
      </c>
    </row>
    <row r="203" spans="1:8" ht="24" customHeight="1">
      <c r="A203" s="31">
        <v>195</v>
      </c>
      <c r="B203" s="16">
        <v>703</v>
      </c>
      <c r="C203" s="18" t="s">
        <v>237</v>
      </c>
      <c r="D203" s="18" t="s">
        <v>270</v>
      </c>
      <c r="E203" s="19" t="s">
        <v>271</v>
      </c>
      <c r="F203" s="35">
        <v>9000</v>
      </c>
      <c r="G203" s="36"/>
      <c r="H203" s="35">
        <v>9000</v>
      </c>
    </row>
    <row r="204" spans="1:8" ht="25.5" customHeight="1">
      <c r="A204" s="31">
        <v>196</v>
      </c>
      <c r="B204" s="12">
        <v>707</v>
      </c>
      <c r="C204" s="14"/>
      <c r="D204" s="14"/>
      <c r="E204" s="15" t="s">
        <v>206</v>
      </c>
      <c r="F204" s="33">
        <f>SUM(F205+F215+F220)</f>
        <v>2182</v>
      </c>
      <c r="G204" s="34"/>
      <c r="H204" s="33">
        <f>SUM(H205+H215+H220)</f>
        <v>2241.7999999999997</v>
      </c>
    </row>
    <row r="205" spans="1:8" ht="42.75" customHeight="1">
      <c r="A205" s="31">
        <v>197</v>
      </c>
      <c r="B205" s="12">
        <v>707</v>
      </c>
      <c r="C205" s="14" t="s">
        <v>129</v>
      </c>
      <c r="D205" s="14"/>
      <c r="E205" s="15" t="s">
        <v>308</v>
      </c>
      <c r="F205" s="33">
        <f>SUM(F206+F212)</f>
        <v>2121.4</v>
      </c>
      <c r="G205" s="34"/>
      <c r="H205" s="33">
        <f>SUM(H206+H212)</f>
        <v>2179.6</v>
      </c>
    </row>
    <row r="206" spans="1:8" ht="34.5" customHeight="1">
      <c r="A206" s="31">
        <v>198</v>
      </c>
      <c r="B206" s="12">
        <v>707</v>
      </c>
      <c r="C206" s="14" t="s">
        <v>240</v>
      </c>
      <c r="D206" s="14"/>
      <c r="E206" s="47" t="s">
        <v>199</v>
      </c>
      <c r="F206" s="33">
        <f>SUM(F207+F209)</f>
        <v>2089.9</v>
      </c>
      <c r="G206" s="36"/>
      <c r="H206" s="33">
        <f>SUM(H207+H209)</f>
        <v>2131.2999999999997</v>
      </c>
    </row>
    <row r="207" spans="1:8" s="1" customFormat="1" ht="70.5" customHeight="1">
      <c r="A207" s="31">
        <v>199</v>
      </c>
      <c r="B207" s="12">
        <v>707</v>
      </c>
      <c r="C207" s="14" t="s">
        <v>238</v>
      </c>
      <c r="D207" s="14"/>
      <c r="E207" s="41" t="s">
        <v>239</v>
      </c>
      <c r="F207" s="33">
        <f>SUM(F208:F208)</f>
        <v>185.1</v>
      </c>
      <c r="G207" s="34"/>
      <c r="H207" s="33">
        <f>SUM(H208:H208)</f>
        <v>191.6</v>
      </c>
    </row>
    <row r="208" spans="1:8" s="1" customFormat="1" ht="24.75" customHeight="1">
      <c r="A208" s="31">
        <v>200</v>
      </c>
      <c r="B208" s="16">
        <v>707</v>
      </c>
      <c r="C208" s="18" t="s">
        <v>238</v>
      </c>
      <c r="D208" s="18" t="s">
        <v>270</v>
      </c>
      <c r="E208" s="19" t="s">
        <v>271</v>
      </c>
      <c r="F208" s="35">
        <v>185.1</v>
      </c>
      <c r="G208" s="36"/>
      <c r="H208" s="35">
        <v>191.6</v>
      </c>
    </row>
    <row r="209" spans="1:8" s="1" customFormat="1" ht="42.75" customHeight="1">
      <c r="A209" s="31">
        <v>201</v>
      </c>
      <c r="B209" s="58">
        <v>707</v>
      </c>
      <c r="C209" s="60" t="s">
        <v>314</v>
      </c>
      <c r="D209" s="60"/>
      <c r="E209" s="61" t="s">
        <v>315</v>
      </c>
      <c r="F209" s="33">
        <f>SUM(F210:F211)</f>
        <v>1904.8</v>
      </c>
      <c r="G209" s="34"/>
      <c r="H209" s="33">
        <f>SUM(H210:H211)</f>
        <v>1939.6999999999998</v>
      </c>
    </row>
    <row r="210" spans="1:8" s="1" customFormat="1" ht="29.25" customHeight="1">
      <c r="A210" s="31">
        <v>202</v>
      </c>
      <c r="B210" s="64">
        <v>707</v>
      </c>
      <c r="C210" s="66" t="s">
        <v>314</v>
      </c>
      <c r="D210" s="66" t="s">
        <v>52</v>
      </c>
      <c r="E210" s="67" t="s">
        <v>160</v>
      </c>
      <c r="F210" s="35">
        <v>948.4</v>
      </c>
      <c r="G210" s="36"/>
      <c r="H210" s="35">
        <v>913.4</v>
      </c>
    </row>
    <row r="211" spans="1:8" s="1" customFormat="1" ht="18.75" customHeight="1">
      <c r="A211" s="31">
        <v>203</v>
      </c>
      <c r="B211" s="64">
        <v>707</v>
      </c>
      <c r="C211" s="66" t="s">
        <v>314</v>
      </c>
      <c r="D211" s="66" t="s">
        <v>270</v>
      </c>
      <c r="E211" s="67" t="s">
        <v>271</v>
      </c>
      <c r="F211" s="35">
        <v>956.4</v>
      </c>
      <c r="G211" s="36"/>
      <c r="H211" s="35">
        <v>1026.3</v>
      </c>
    </row>
    <row r="212" spans="1:8" s="1" customFormat="1" ht="48" customHeight="1">
      <c r="A212" s="31">
        <v>204</v>
      </c>
      <c r="B212" s="58">
        <v>707</v>
      </c>
      <c r="C212" s="60" t="s">
        <v>337</v>
      </c>
      <c r="D212" s="60"/>
      <c r="E212" s="61" t="s">
        <v>338</v>
      </c>
      <c r="F212" s="33">
        <f>SUM(F213)</f>
        <v>31.5</v>
      </c>
      <c r="G212" s="34"/>
      <c r="H212" s="33">
        <f>SUM(H213)</f>
        <v>48.3</v>
      </c>
    </row>
    <row r="213" spans="1:8" s="1" customFormat="1" ht="48" customHeight="1">
      <c r="A213" s="31">
        <v>205</v>
      </c>
      <c r="B213" s="58">
        <v>707</v>
      </c>
      <c r="C213" s="60" t="s">
        <v>339</v>
      </c>
      <c r="D213" s="60"/>
      <c r="E213" s="71" t="s">
        <v>340</v>
      </c>
      <c r="F213" s="33">
        <f>SUM(F214)</f>
        <v>31.5</v>
      </c>
      <c r="G213" s="34"/>
      <c r="H213" s="33">
        <f>SUM(H214)</f>
        <v>48.3</v>
      </c>
    </row>
    <row r="214" spans="1:8" s="1" customFormat="1" ht="28.5" customHeight="1">
      <c r="A214" s="31">
        <v>206</v>
      </c>
      <c r="B214" s="64">
        <v>707</v>
      </c>
      <c r="C214" s="66" t="s">
        <v>339</v>
      </c>
      <c r="D214" s="66" t="s">
        <v>52</v>
      </c>
      <c r="E214" s="67" t="s">
        <v>160</v>
      </c>
      <c r="F214" s="35">
        <v>31.5</v>
      </c>
      <c r="G214" s="36"/>
      <c r="H214" s="35">
        <v>48.3</v>
      </c>
    </row>
    <row r="215" spans="1:8" s="1" customFormat="1" ht="42.75" customHeight="1">
      <c r="A215" s="31">
        <v>207</v>
      </c>
      <c r="B215" s="12">
        <v>707</v>
      </c>
      <c r="C215" s="60" t="s">
        <v>189</v>
      </c>
      <c r="D215" s="60"/>
      <c r="E215" s="61" t="s">
        <v>341</v>
      </c>
      <c r="F215" s="33">
        <f>SUM(F216+F218)</f>
        <v>34.4</v>
      </c>
      <c r="G215" s="34"/>
      <c r="H215" s="33">
        <f>SUM(H216+H218)</f>
        <v>35.200000000000003</v>
      </c>
    </row>
    <row r="216" spans="1:8" s="1" customFormat="1" ht="42.75" customHeight="1">
      <c r="A216" s="31">
        <v>208</v>
      </c>
      <c r="B216" s="12">
        <v>707</v>
      </c>
      <c r="C216" s="14" t="s">
        <v>185</v>
      </c>
      <c r="D216" s="14"/>
      <c r="E216" s="15" t="s">
        <v>186</v>
      </c>
      <c r="F216" s="33">
        <f>SUM(F217)</f>
        <v>14</v>
      </c>
      <c r="G216" s="34"/>
      <c r="H216" s="33">
        <f>SUM(H217)</f>
        <v>14.3</v>
      </c>
    </row>
    <row r="217" spans="1:8" s="1" customFormat="1" ht="29.25" customHeight="1">
      <c r="A217" s="31">
        <v>209</v>
      </c>
      <c r="B217" s="16">
        <v>707</v>
      </c>
      <c r="C217" s="18" t="s">
        <v>185</v>
      </c>
      <c r="D217" s="18" t="s">
        <v>52</v>
      </c>
      <c r="E217" s="19" t="s">
        <v>160</v>
      </c>
      <c r="F217" s="35">
        <v>14</v>
      </c>
      <c r="G217" s="36"/>
      <c r="H217" s="35">
        <v>14.3</v>
      </c>
    </row>
    <row r="218" spans="1:8" s="1" customFormat="1" ht="32.25" customHeight="1">
      <c r="A218" s="31">
        <v>210</v>
      </c>
      <c r="B218" s="12">
        <v>707</v>
      </c>
      <c r="C218" s="14" t="s">
        <v>187</v>
      </c>
      <c r="D218" s="14"/>
      <c r="E218" s="15" t="s">
        <v>188</v>
      </c>
      <c r="F218" s="33">
        <f>SUM(F219)</f>
        <v>20.399999999999999</v>
      </c>
      <c r="G218" s="34"/>
      <c r="H218" s="33">
        <f>SUM(H219)</f>
        <v>20.9</v>
      </c>
    </row>
    <row r="219" spans="1:8" s="1" customFormat="1" ht="29.25" customHeight="1">
      <c r="A219" s="31">
        <v>211</v>
      </c>
      <c r="B219" s="16">
        <v>707</v>
      </c>
      <c r="C219" s="18" t="s">
        <v>187</v>
      </c>
      <c r="D219" s="18" t="s">
        <v>52</v>
      </c>
      <c r="E219" s="19" t="s">
        <v>160</v>
      </c>
      <c r="F219" s="35">
        <v>20.399999999999999</v>
      </c>
      <c r="G219" s="36"/>
      <c r="H219" s="35">
        <v>20.9</v>
      </c>
    </row>
    <row r="220" spans="1:8" s="1" customFormat="1" ht="45" customHeight="1">
      <c r="A220" s="31">
        <v>212</v>
      </c>
      <c r="B220" s="12">
        <v>707</v>
      </c>
      <c r="C220" s="14" t="s">
        <v>299</v>
      </c>
      <c r="D220" s="14"/>
      <c r="E220" s="15" t="s">
        <v>294</v>
      </c>
      <c r="F220" s="33">
        <f>SUM(F221+F223)</f>
        <v>26.2</v>
      </c>
      <c r="G220" s="34"/>
      <c r="H220" s="33">
        <f>SUM(H221+H223)</f>
        <v>27</v>
      </c>
    </row>
    <row r="221" spans="1:8" s="1" customFormat="1" ht="29.25" customHeight="1">
      <c r="A221" s="31">
        <v>213</v>
      </c>
      <c r="B221" s="12">
        <v>707</v>
      </c>
      <c r="C221" s="14" t="s">
        <v>295</v>
      </c>
      <c r="D221" s="14"/>
      <c r="E221" s="15" t="s">
        <v>296</v>
      </c>
      <c r="F221" s="33">
        <f>SUM(F222)</f>
        <v>16.2</v>
      </c>
      <c r="G221" s="34"/>
      <c r="H221" s="33">
        <f>SUM(H222)</f>
        <v>17</v>
      </c>
    </row>
    <row r="222" spans="1:8" s="1" customFormat="1" ht="29.25" customHeight="1">
      <c r="A222" s="31">
        <v>214</v>
      </c>
      <c r="B222" s="16">
        <v>707</v>
      </c>
      <c r="C222" s="18" t="s">
        <v>295</v>
      </c>
      <c r="D222" s="18" t="s">
        <v>52</v>
      </c>
      <c r="E222" s="19" t="s">
        <v>160</v>
      </c>
      <c r="F222" s="35">
        <v>16.2</v>
      </c>
      <c r="G222" s="36"/>
      <c r="H222" s="35">
        <v>17</v>
      </c>
    </row>
    <row r="223" spans="1:8" s="1" customFormat="1" ht="46.5" customHeight="1">
      <c r="A223" s="31">
        <v>215</v>
      </c>
      <c r="B223" s="12">
        <v>707</v>
      </c>
      <c r="C223" s="14" t="s">
        <v>297</v>
      </c>
      <c r="D223" s="14"/>
      <c r="E223" s="15" t="s">
        <v>298</v>
      </c>
      <c r="F223" s="33">
        <f>SUM(F224)</f>
        <v>10</v>
      </c>
      <c r="G223" s="34"/>
      <c r="H223" s="33">
        <f>SUM(H224)</f>
        <v>10</v>
      </c>
    </row>
    <row r="224" spans="1:8" s="1" customFormat="1" ht="29.25" customHeight="1">
      <c r="A224" s="31">
        <v>216</v>
      </c>
      <c r="B224" s="16">
        <v>707</v>
      </c>
      <c r="C224" s="18" t="s">
        <v>297</v>
      </c>
      <c r="D224" s="18" t="s">
        <v>52</v>
      </c>
      <c r="E224" s="19" t="s">
        <v>160</v>
      </c>
      <c r="F224" s="35">
        <v>10</v>
      </c>
      <c r="G224" s="36"/>
      <c r="H224" s="35">
        <v>10</v>
      </c>
    </row>
    <row r="225" spans="1:8" s="1" customFormat="1" ht="23.25" customHeight="1">
      <c r="A225" s="31">
        <v>217</v>
      </c>
      <c r="B225" s="12">
        <v>709</v>
      </c>
      <c r="C225" s="14"/>
      <c r="D225" s="14"/>
      <c r="E225" s="15" t="s">
        <v>293</v>
      </c>
      <c r="F225" s="33">
        <f>SUM(F226+F232+F237+F242+F247+F250)</f>
        <v>264.60000000000002</v>
      </c>
      <c r="G225" s="34"/>
      <c r="H225" s="33">
        <f>SUM(H226+H232+H237+H242+H247+H250)</f>
        <v>273.3</v>
      </c>
    </row>
    <row r="226" spans="1:8" s="1" customFormat="1" ht="52.5" customHeight="1">
      <c r="A226" s="31">
        <v>218</v>
      </c>
      <c r="B226" s="12">
        <v>709</v>
      </c>
      <c r="C226" s="14" t="s">
        <v>259</v>
      </c>
      <c r="D226" s="14"/>
      <c r="E226" s="15" t="s">
        <v>342</v>
      </c>
      <c r="F226" s="33">
        <f>SUM(F227)</f>
        <v>22</v>
      </c>
      <c r="G226" s="34"/>
      <c r="H226" s="33">
        <f>SUM(H227)</f>
        <v>22.700000000000003</v>
      </c>
    </row>
    <row r="227" spans="1:8" s="1" customFormat="1" ht="54" customHeight="1">
      <c r="A227" s="31">
        <v>219</v>
      </c>
      <c r="B227" s="12">
        <v>709</v>
      </c>
      <c r="C227" s="14" t="s">
        <v>257</v>
      </c>
      <c r="D227" s="14"/>
      <c r="E227" s="47" t="s">
        <v>211</v>
      </c>
      <c r="F227" s="33">
        <f>SUM(F228+F230)</f>
        <v>22</v>
      </c>
      <c r="G227" s="34"/>
      <c r="H227" s="33">
        <f>SUM(H228+H230)</f>
        <v>22.700000000000003</v>
      </c>
    </row>
    <row r="228" spans="1:8" s="1" customFormat="1" ht="40.5" customHeight="1">
      <c r="A228" s="31">
        <v>220</v>
      </c>
      <c r="B228" s="12">
        <v>709</v>
      </c>
      <c r="C228" s="14" t="s">
        <v>258</v>
      </c>
      <c r="D228" s="14"/>
      <c r="E228" s="30" t="s">
        <v>256</v>
      </c>
      <c r="F228" s="33">
        <f>SUM(F229)</f>
        <v>19.399999999999999</v>
      </c>
      <c r="G228" s="34"/>
      <c r="H228" s="33">
        <f>SUM(H229)</f>
        <v>20.100000000000001</v>
      </c>
    </row>
    <row r="229" spans="1:8" s="1" customFormat="1" ht="27" customHeight="1">
      <c r="A229" s="31">
        <v>221</v>
      </c>
      <c r="B229" s="16">
        <v>709</v>
      </c>
      <c r="C229" s="18" t="s">
        <v>258</v>
      </c>
      <c r="D229" s="18" t="s">
        <v>52</v>
      </c>
      <c r="E229" s="19" t="s">
        <v>160</v>
      </c>
      <c r="F229" s="35">
        <v>19.399999999999999</v>
      </c>
      <c r="G229" s="36"/>
      <c r="H229" s="35">
        <v>20.100000000000001</v>
      </c>
    </row>
    <row r="230" spans="1:8" s="1" customFormat="1" ht="56.25" customHeight="1">
      <c r="A230" s="31">
        <v>222</v>
      </c>
      <c r="B230" s="12">
        <v>709</v>
      </c>
      <c r="C230" s="14" t="s">
        <v>283</v>
      </c>
      <c r="D230" s="14"/>
      <c r="E230" s="15" t="s">
        <v>282</v>
      </c>
      <c r="F230" s="33">
        <f>SUM(F231)</f>
        <v>2.6</v>
      </c>
      <c r="G230" s="34"/>
      <c r="H230" s="33">
        <f>SUM(H231)</f>
        <v>2.6</v>
      </c>
    </row>
    <row r="231" spans="1:8" s="1" customFormat="1" ht="35.25" customHeight="1">
      <c r="A231" s="31">
        <v>223</v>
      </c>
      <c r="B231" s="16">
        <v>709</v>
      </c>
      <c r="C231" s="18" t="s">
        <v>283</v>
      </c>
      <c r="D231" s="18" t="s">
        <v>52</v>
      </c>
      <c r="E231" s="19" t="s">
        <v>160</v>
      </c>
      <c r="F231" s="35">
        <v>2.6</v>
      </c>
      <c r="G231" s="36"/>
      <c r="H231" s="35">
        <v>2.6</v>
      </c>
    </row>
    <row r="232" spans="1:8" s="1" customFormat="1" ht="40.5" customHeight="1">
      <c r="A232" s="31">
        <v>224</v>
      </c>
      <c r="B232" s="12">
        <v>709</v>
      </c>
      <c r="C232" s="14" t="s">
        <v>129</v>
      </c>
      <c r="D232" s="14"/>
      <c r="E232" s="15" t="s">
        <v>308</v>
      </c>
      <c r="F232" s="33">
        <f>SUM(F233+F235)</f>
        <v>30.2</v>
      </c>
      <c r="G232" s="34"/>
      <c r="H232" s="33">
        <f>SUM(H233+H235)</f>
        <v>31.8</v>
      </c>
    </row>
    <row r="233" spans="1:8" s="1" customFormat="1" ht="66.75" customHeight="1">
      <c r="A233" s="31">
        <v>225</v>
      </c>
      <c r="B233" s="12">
        <v>709</v>
      </c>
      <c r="C233" s="14" t="s">
        <v>238</v>
      </c>
      <c r="D233" s="14"/>
      <c r="E233" s="41" t="s">
        <v>239</v>
      </c>
      <c r="F233" s="33">
        <f>SUM(F234)</f>
        <v>15.2</v>
      </c>
      <c r="G233" s="34"/>
      <c r="H233" s="33">
        <f>SUM(H234)</f>
        <v>16.8</v>
      </c>
    </row>
    <row r="234" spans="1:8" s="1" customFormat="1" ht="29.25" customHeight="1">
      <c r="A234" s="31">
        <v>226</v>
      </c>
      <c r="B234" s="16">
        <v>709</v>
      </c>
      <c r="C234" s="18" t="s">
        <v>238</v>
      </c>
      <c r="D234" s="18" t="s">
        <v>52</v>
      </c>
      <c r="E234" s="19" t="s">
        <v>160</v>
      </c>
      <c r="F234" s="35">
        <v>15.2</v>
      </c>
      <c r="G234" s="36"/>
      <c r="H234" s="35">
        <v>16.8</v>
      </c>
    </row>
    <row r="235" spans="1:8" s="1" customFormat="1" ht="42" customHeight="1">
      <c r="A235" s="31">
        <v>227</v>
      </c>
      <c r="B235" s="12">
        <v>709</v>
      </c>
      <c r="C235" s="14" t="s">
        <v>343</v>
      </c>
      <c r="D235" s="14"/>
      <c r="E235" s="15" t="s">
        <v>344</v>
      </c>
      <c r="F235" s="33">
        <f>SUM(F236)</f>
        <v>15</v>
      </c>
      <c r="G235" s="34"/>
      <c r="H235" s="33">
        <f>SUM(H236)</f>
        <v>15</v>
      </c>
    </row>
    <row r="236" spans="1:8" s="1" customFormat="1" ht="29.25" customHeight="1">
      <c r="A236" s="31">
        <v>228</v>
      </c>
      <c r="B236" s="16">
        <v>709</v>
      </c>
      <c r="C236" s="18" t="s">
        <v>343</v>
      </c>
      <c r="D236" s="18" t="s">
        <v>345</v>
      </c>
      <c r="E236" s="19" t="s">
        <v>346</v>
      </c>
      <c r="F236" s="35">
        <v>15</v>
      </c>
      <c r="G236" s="36"/>
      <c r="H236" s="35">
        <v>15</v>
      </c>
    </row>
    <row r="237" spans="1:8" s="1" customFormat="1" ht="49.5" customHeight="1">
      <c r="A237" s="31">
        <v>229</v>
      </c>
      <c r="B237" s="12">
        <v>709</v>
      </c>
      <c r="C237" s="14" t="s">
        <v>166</v>
      </c>
      <c r="D237" s="14"/>
      <c r="E237" s="15" t="s">
        <v>347</v>
      </c>
      <c r="F237" s="33">
        <f>SUM(F238+F240)</f>
        <v>22</v>
      </c>
      <c r="G237" s="34"/>
      <c r="H237" s="33">
        <f>SUM(H238+H240)</f>
        <v>22.7</v>
      </c>
    </row>
    <row r="238" spans="1:8" s="1" customFormat="1" ht="53.25" customHeight="1">
      <c r="A238" s="31">
        <v>230</v>
      </c>
      <c r="B238" s="12">
        <v>709</v>
      </c>
      <c r="C238" s="14" t="s">
        <v>167</v>
      </c>
      <c r="D238" s="14"/>
      <c r="E238" s="45" t="s">
        <v>184</v>
      </c>
      <c r="F238" s="33">
        <f>SUM(F239)</f>
        <v>10.8</v>
      </c>
      <c r="G238" s="34"/>
      <c r="H238" s="33">
        <f>SUM(H239)</f>
        <v>11.5</v>
      </c>
    </row>
    <row r="239" spans="1:8" s="1" customFormat="1" ht="29.25" customHeight="1">
      <c r="A239" s="31">
        <v>231</v>
      </c>
      <c r="B239" s="16">
        <v>709</v>
      </c>
      <c r="C239" s="18" t="s">
        <v>167</v>
      </c>
      <c r="D239" s="18" t="s">
        <v>52</v>
      </c>
      <c r="E239" s="19" t="s">
        <v>160</v>
      </c>
      <c r="F239" s="35">
        <v>10.8</v>
      </c>
      <c r="G239" s="36"/>
      <c r="H239" s="35">
        <v>11.5</v>
      </c>
    </row>
    <row r="240" spans="1:8" s="1" customFormat="1" ht="29.25" customHeight="1">
      <c r="A240" s="31">
        <v>232</v>
      </c>
      <c r="B240" s="12">
        <v>709</v>
      </c>
      <c r="C240" s="14" t="s">
        <v>168</v>
      </c>
      <c r="D240" s="14"/>
      <c r="E240" s="45" t="s">
        <v>169</v>
      </c>
      <c r="F240" s="33">
        <f>SUM(F241)</f>
        <v>11.2</v>
      </c>
      <c r="G240" s="34"/>
      <c r="H240" s="33">
        <f>SUM(H241)</f>
        <v>11.2</v>
      </c>
    </row>
    <row r="241" spans="1:8" s="1" customFormat="1" ht="29.25" customHeight="1">
      <c r="A241" s="31">
        <v>233</v>
      </c>
      <c r="B241" s="16">
        <v>709</v>
      </c>
      <c r="C241" s="18" t="s">
        <v>168</v>
      </c>
      <c r="D241" s="18" t="s">
        <v>52</v>
      </c>
      <c r="E241" s="19" t="s">
        <v>160</v>
      </c>
      <c r="F241" s="35">
        <v>11.2</v>
      </c>
      <c r="G241" s="36"/>
      <c r="H241" s="35">
        <v>11.2</v>
      </c>
    </row>
    <row r="242" spans="1:8" s="1" customFormat="1" ht="56.25" customHeight="1">
      <c r="A242" s="31">
        <v>234</v>
      </c>
      <c r="B242" s="12">
        <v>709</v>
      </c>
      <c r="C242" s="14" t="s">
        <v>170</v>
      </c>
      <c r="D242" s="14"/>
      <c r="E242" s="30" t="s">
        <v>348</v>
      </c>
      <c r="F242" s="33">
        <f>SUM(F243+F245)</f>
        <v>8.6999999999999993</v>
      </c>
      <c r="G242" s="34"/>
      <c r="H242" s="33">
        <f>SUM(H243+H245)</f>
        <v>8.9</v>
      </c>
    </row>
    <row r="243" spans="1:8" s="1" customFormat="1" ht="29.25" customHeight="1">
      <c r="A243" s="31">
        <v>235</v>
      </c>
      <c r="B243" s="12">
        <v>709</v>
      </c>
      <c r="C243" s="14" t="s">
        <v>171</v>
      </c>
      <c r="D243" s="14"/>
      <c r="E243" s="47" t="s">
        <v>172</v>
      </c>
      <c r="F243" s="33">
        <f>SUM(F244)</f>
        <v>2.2999999999999998</v>
      </c>
      <c r="G243" s="34"/>
      <c r="H243" s="33">
        <f>SUM(H244)</f>
        <v>2.5</v>
      </c>
    </row>
    <row r="244" spans="1:8" s="1" customFormat="1" ht="29.25" customHeight="1">
      <c r="A244" s="31">
        <v>236</v>
      </c>
      <c r="B244" s="16">
        <v>709</v>
      </c>
      <c r="C244" s="18" t="s">
        <v>171</v>
      </c>
      <c r="D244" s="18" t="s">
        <v>52</v>
      </c>
      <c r="E244" s="19" t="s">
        <v>160</v>
      </c>
      <c r="F244" s="35">
        <v>2.2999999999999998</v>
      </c>
      <c r="G244" s="36"/>
      <c r="H244" s="35">
        <v>2.5</v>
      </c>
    </row>
    <row r="245" spans="1:8" s="1" customFormat="1" ht="52.5" customHeight="1">
      <c r="A245" s="31">
        <v>237</v>
      </c>
      <c r="B245" s="12">
        <v>709</v>
      </c>
      <c r="C245" s="14" t="s">
        <v>173</v>
      </c>
      <c r="D245" s="14"/>
      <c r="E245" s="47" t="s">
        <v>174</v>
      </c>
      <c r="F245" s="33">
        <f>SUM(F246)</f>
        <v>6.4</v>
      </c>
      <c r="G245" s="34"/>
      <c r="H245" s="33">
        <f>SUM(H246)</f>
        <v>6.4</v>
      </c>
    </row>
    <row r="246" spans="1:8" s="1" customFormat="1" ht="29.25" customHeight="1">
      <c r="A246" s="31">
        <v>238</v>
      </c>
      <c r="B246" s="16">
        <v>709</v>
      </c>
      <c r="C246" s="18" t="s">
        <v>173</v>
      </c>
      <c r="D246" s="18" t="s">
        <v>52</v>
      </c>
      <c r="E246" s="19" t="s">
        <v>160</v>
      </c>
      <c r="F246" s="35">
        <v>6.4</v>
      </c>
      <c r="G246" s="36"/>
      <c r="H246" s="35">
        <v>6.4</v>
      </c>
    </row>
    <row r="247" spans="1:8" s="1" customFormat="1" ht="44.25" customHeight="1">
      <c r="A247" s="31">
        <v>239</v>
      </c>
      <c r="B247" s="12">
        <v>709</v>
      </c>
      <c r="C247" s="14" t="s">
        <v>189</v>
      </c>
      <c r="D247" s="14"/>
      <c r="E247" s="61" t="s">
        <v>341</v>
      </c>
      <c r="F247" s="33">
        <f>SUM(F248)</f>
        <v>5.3</v>
      </c>
      <c r="G247" s="34"/>
      <c r="H247" s="33">
        <f>SUM(H248)</f>
        <v>5.5</v>
      </c>
    </row>
    <row r="248" spans="1:8" s="1" customFormat="1" ht="29.25" customHeight="1">
      <c r="A248" s="31">
        <v>240</v>
      </c>
      <c r="B248" s="12">
        <v>709</v>
      </c>
      <c r="C248" s="14" t="s">
        <v>185</v>
      </c>
      <c r="D248" s="14"/>
      <c r="E248" s="15" t="s">
        <v>186</v>
      </c>
      <c r="F248" s="33">
        <f>SUM(F249)</f>
        <v>5.3</v>
      </c>
      <c r="G248" s="34"/>
      <c r="H248" s="33">
        <f>SUM(H249)</f>
        <v>5.5</v>
      </c>
    </row>
    <row r="249" spans="1:8" s="1" customFormat="1" ht="29.25" customHeight="1">
      <c r="A249" s="31">
        <v>241</v>
      </c>
      <c r="B249" s="16">
        <v>709</v>
      </c>
      <c r="C249" s="18" t="s">
        <v>185</v>
      </c>
      <c r="D249" s="18" t="s">
        <v>52</v>
      </c>
      <c r="E249" s="19" t="s">
        <v>160</v>
      </c>
      <c r="F249" s="35">
        <v>5.3</v>
      </c>
      <c r="G249" s="36"/>
      <c r="H249" s="35">
        <v>5.5</v>
      </c>
    </row>
    <row r="250" spans="1:8" s="1" customFormat="1" ht="45.75" customHeight="1">
      <c r="A250" s="31">
        <v>242</v>
      </c>
      <c r="B250" s="12">
        <v>709</v>
      </c>
      <c r="C250" s="14" t="s">
        <v>212</v>
      </c>
      <c r="D250" s="14"/>
      <c r="E250" s="47" t="s">
        <v>213</v>
      </c>
      <c r="F250" s="33">
        <f>SUM(F251+F253+F255)</f>
        <v>176.4</v>
      </c>
      <c r="G250" s="34"/>
      <c r="H250" s="33">
        <f>SUM(H251+H253+H255)</f>
        <v>181.7</v>
      </c>
    </row>
    <row r="251" spans="1:8" s="1" customFormat="1" ht="32.25" customHeight="1">
      <c r="A251" s="31">
        <v>243</v>
      </c>
      <c r="B251" s="12">
        <v>709</v>
      </c>
      <c r="C251" s="14" t="s">
        <v>214</v>
      </c>
      <c r="D251" s="14"/>
      <c r="E251" s="30" t="s">
        <v>218</v>
      </c>
      <c r="F251" s="33">
        <f>SUM(F252)</f>
        <v>20</v>
      </c>
      <c r="G251" s="34"/>
      <c r="H251" s="33">
        <f>SUM(H252)</f>
        <v>20</v>
      </c>
    </row>
    <row r="252" spans="1:8" s="1" customFormat="1" ht="29.25" customHeight="1">
      <c r="A252" s="31">
        <v>244</v>
      </c>
      <c r="B252" s="16">
        <v>709</v>
      </c>
      <c r="C252" s="18" t="s">
        <v>214</v>
      </c>
      <c r="D252" s="18" t="s">
        <v>52</v>
      </c>
      <c r="E252" s="19" t="s">
        <v>160</v>
      </c>
      <c r="F252" s="35">
        <v>20</v>
      </c>
      <c r="G252" s="36"/>
      <c r="H252" s="35">
        <v>20</v>
      </c>
    </row>
    <row r="253" spans="1:8" s="1" customFormat="1" ht="81.75" customHeight="1">
      <c r="A253" s="31">
        <v>245</v>
      </c>
      <c r="B253" s="12">
        <v>709</v>
      </c>
      <c r="C253" s="14" t="s">
        <v>215</v>
      </c>
      <c r="D253" s="14"/>
      <c r="E253" s="47" t="s">
        <v>216</v>
      </c>
      <c r="F253" s="33">
        <f>SUM(F254)</f>
        <v>151.4</v>
      </c>
      <c r="G253" s="34"/>
      <c r="H253" s="33">
        <f>SUM(H254)</f>
        <v>154.19999999999999</v>
      </c>
    </row>
    <row r="254" spans="1:8" s="1" customFormat="1" ht="29.25" customHeight="1">
      <c r="A254" s="31">
        <v>246</v>
      </c>
      <c r="B254" s="16">
        <v>709</v>
      </c>
      <c r="C254" s="18" t="s">
        <v>215</v>
      </c>
      <c r="D254" s="18" t="s">
        <v>52</v>
      </c>
      <c r="E254" s="19" t="s">
        <v>160</v>
      </c>
      <c r="F254" s="35">
        <v>151.4</v>
      </c>
      <c r="G254" s="36"/>
      <c r="H254" s="35">
        <v>154.19999999999999</v>
      </c>
    </row>
    <row r="255" spans="1:8" s="1" customFormat="1" ht="46.5" customHeight="1">
      <c r="A255" s="31">
        <v>247</v>
      </c>
      <c r="B255" s="12">
        <v>709</v>
      </c>
      <c r="C255" s="14" t="s">
        <v>217</v>
      </c>
      <c r="D255" s="14"/>
      <c r="E255" s="47" t="s">
        <v>219</v>
      </c>
      <c r="F255" s="33">
        <f>SUM(F256)</f>
        <v>5</v>
      </c>
      <c r="G255" s="34"/>
      <c r="H255" s="33">
        <f>SUM(H256)</f>
        <v>7.5</v>
      </c>
    </row>
    <row r="256" spans="1:8" s="1" customFormat="1" ht="29.25" customHeight="1">
      <c r="A256" s="31">
        <v>248</v>
      </c>
      <c r="B256" s="16">
        <v>709</v>
      </c>
      <c r="C256" s="18" t="s">
        <v>217</v>
      </c>
      <c r="D256" s="18" t="s">
        <v>52</v>
      </c>
      <c r="E256" s="19" t="s">
        <v>160</v>
      </c>
      <c r="F256" s="35">
        <v>5</v>
      </c>
      <c r="G256" s="36"/>
      <c r="H256" s="35">
        <v>7.5</v>
      </c>
    </row>
    <row r="257" spans="1:8" ht="21.75" customHeight="1">
      <c r="A257" s="31">
        <v>249</v>
      </c>
      <c r="B257" s="12">
        <v>800</v>
      </c>
      <c r="C257" s="14"/>
      <c r="D257" s="14"/>
      <c r="E257" s="32" t="s">
        <v>32</v>
      </c>
      <c r="F257" s="33">
        <f>F258</f>
        <v>31235.698</v>
      </c>
      <c r="G257" s="36">
        <v>21165</v>
      </c>
      <c r="H257" s="33">
        <f>H258</f>
        <v>31129.698</v>
      </c>
    </row>
    <row r="258" spans="1:8" s="2" customFormat="1" ht="15.75" customHeight="1">
      <c r="A258" s="31">
        <v>250</v>
      </c>
      <c r="B258" s="12">
        <v>801</v>
      </c>
      <c r="C258" s="14"/>
      <c r="D258" s="14"/>
      <c r="E258" s="15" t="s">
        <v>19</v>
      </c>
      <c r="F258" s="33">
        <f>SUM(F259)</f>
        <v>31235.698</v>
      </c>
      <c r="G258" s="34"/>
      <c r="H258" s="33">
        <f>SUM(H259)</f>
        <v>31129.698</v>
      </c>
    </row>
    <row r="259" spans="1:8" ht="39" customHeight="1">
      <c r="A259" s="31">
        <v>251</v>
      </c>
      <c r="B259" s="12">
        <v>801</v>
      </c>
      <c r="C259" s="14" t="s">
        <v>132</v>
      </c>
      <c r="D259" s="18"/>
      <c r="E259" s="15" t="s">
        <v>209</v>
      </c>
      <c r="F259" s="33">
        <f>SUM(F260+F264+F267+F271+F273+F275)</f>
        <v>31235.698</v>
      </c>
      <c r="G259" s="34" t="e">
        <f>#REF!+G260+#REF!+#REF!+#REF!</f>
        <v>#REF!</v>
      </c>
      <c r="H259" s="33">
        <f>SUM(H260+H264+H267+H271+H273+H275)</f>
        <v>31129.698</v>
      </c>
    </row>
    <row r="260" spans="1:8" ht="30.75" customHeight="1">
      <c r="A260" s="31">
        <v>252</v>
      </c>
      <c r="B260" s="12">
        <v>801</v>
      </c>
      <c r="C260" s="14" t="s">
        <v>133</v>
      </c>
      <c r="D260" s="14"/>
      <c r="E260" s="15" t="s">
        <v>73</v>
      </c>
      <c r="F260" s="33">
        <f>SUM(F261:F263)</f>
        <v>16153.699999999999</v>
      </c>
      <c r="G260" s="34" t="e">
        <f>#REF!+G264</f>
        <v>#REF!</v>
      </c>
      <c r="H260" s="33">
        <f>SUM(H261:H263)</f>
        <v>16153.699999999999</v>
      </c>
    </row>
    <row r="261" spans="1:8" ht="21" customHeight="1">
      <c r="A261" s="31">
        <v>253</v>
      </c>
      <c r="B261" s="16">
        <v>801</v>
      </c>
      <c r="C261" s="18" t="s">
        <v>133</v>
      </c>
      <c r="D261" s="18" t="s">
        <v>36</v>
      </c>
      <c r="E261" s="19" t="s">
        <v>37</v>
      </c>
      <c r="F261" s="35">
        <v>12179.8</v>
      </c>
      <c r="G261" s="34"/>
      <c r="H261" s="35">
        <v>12179.8</v>
      </c>
    </row>
    <row r="262" spans="1:8" ht="35.25" customHeight="1">
      <c r="A262" s="31">
        <v>254</v>
      </c>
      <c r="B262" s="16">
        <v>801</v>
      </c>
      <c r="C262" s="18" t="s">
        <v>133</v>
      </c>
      <c r="D262" s="18" t="s">
        <v>52</v>
      </c>
      <c r="E262" s="19" t="s">
        <v>160</v>
      </c>
      <c r="F262" s="35">
        <v>3873.9</v>
      </c>
      <c r="G262" s="34"/>
      <c r="H262" s="35">
        <v>3873.9</v>
      </c>
    </row>
    <row r="263" spans="1:8" ht="18" customHeight="1">
      <c r="A263" s="31">
        <v>255</v>
      </c>
      <c r="B263" s="16">
        <v>801</v>
      </c>
      <c r="C263" s="18" t="s">
        <v>133</v>
      </c>
      <c r="D263" s="18" t="s">
        <v>157</v>
      </c>
      <c r="E263" s="19" t="s">
        <v>158</v>
      </c>
      <c r="F263" s="35">
        <v>100</v>
      </c>
      <c r="G263" s="34"/>
      <c r="H263" s="35">
        <v>100</v>
      </c>
    </row>
    <row r="264" spans="1:8" ht="45" customHeight="1">
      <c r="A264" s="31">
        <v>256</v>
      </c>
      <c r="B264" s="12">
        <v>801</v>
      </c>
      <c r="C264" s="14" t="s">
        <v>134</v>
      </c>
      <c r="D264" s="14"/>
      <c r="E264" s="15" t="s">
        <v>74</v>
      </c>
      <c r="F264" s="33">
        <f>SUM(F265:F266)</f>
        <v>4529.598</v>
      </c>
      <c r="G264" s="34" t="e">
        <f>#REF!</f>
        <v>#REF!</v>
      </c>
      <c r="H264" s="33">
        <f>SUM(H265:H266)</f>
        <v>4529.598</v>
      </c>
    </row>
    <row r="265" spans="1:8" s="1" customFormat="1" ht="22.5" customHeight="1">
      <c r="A265" s="31">
        <v>257</v>
      </c>
      <c r="B265" s="16">
        <v>801</v>
      </c>
      <c r="C265" s="18" t="s">
        <v>134</v>
      </c>
      <c r="D265" s="18" t="s">
        <v>36</v>
      </c>
      <c r="E265" s="19" t="s">
        <v>37</v>
      </c>
      <c r="F265" s="35">
        <v>3762.1</v>
      </c>
      <c r="G265" s="36"/>
      <c r="H265" s="35">
        <v>3762.1</v>
      </c>
    </row>
    <row r="266" spans="1:8" ht="28.5" customHeight="1">
      <c r="A266" s="31">
        <v>258</v>
      </c>
      <c r="B266" s="16">
        <v>801</v>
      </c>
      <c r="C266" s="18" t="s">
        <v>134</v>
      </c>
      <c r="D266" s="18" t="s">
        <v>52</v>
      </c>
      <c r="E266" s="19" t="s">
        <v>160</v>
      </c>
      <c r="F266" s="35">
        <f>745.398+22.1</f>
        <v>767.49800000000005</v>
      </c>
      <c r="G266" s="34"/>
      <c r="H266" s="35">
        <f>745.398+22.1</f>
        <v>767.49800000000005</v>
      </c>
    </row>
    <row r="267" spans="1:8" s="1" customFormat="1" ht="41.25" customHeight="1">
      <c r="A267" s="31">
        <v>259</v>
      </c>
      <c r="B267" s="12">
        <v>801</v>
      </c>
      <c r="C267" s="14" t="s">
        <v>135</v>
      </c>
      <c r="D267" s="18"/>
      <c r="E267" s="15" t="s">
        <v>75</v>
      </c>
      <c r="F267" s="33">
        <f>SUM(F268:F270)</f>
        <v>3398.7</v>
      </c>
      <c r="G267" s="36"/>
      <c r="H267" s="33">
        <f>SUM(H268:H270)</f>
        <v>3398.7</v>
      </c>
    </row>
    <row r="268" spans="1:8" s="2" customFormat="1" ht="22.5" customHeight="1">
      <c r="A268" s="31">
        <v>260</v>
      </c>
      <c r="B268" s="16">
        <v>801</v>
      </c>
      <c r="C268" s="18" t="s">
        <v>135</v>
      </c>
      <c r="D268" s="18" t="s">
        <v>36</v>
      </c>
      <c r="E268" s="19" t="s">
        <v>56</v>
      </c>
      <c r="F268" s="35">
        <v>2562.1</v>
      </c>
      <c r="G268" s="34"/>
      <c r="H268" s="35">
        <v>2562.1</v>
      </c>
    </row>
    <row r="269" spans="1:8" s="1" customFormat="1" ht="29.25" customHeight="1">
      <c r="A269" s="31">
        <v>261</v>
      </c>
      <c r="B269" s="16">
        <v>801</v>
      </c>
      <c r="C269" s="18" t="s">
        <v>135</v>
      </c>
      <c r="D269" s="18" t="s">
        <v>52</v>
      </c>
      <c r="E269" s="19" t="s">
        <v>160</v>
      </c>
      <c r="F269" s="35">
        <v>834.6</v>
      </c>
      <c r="G269" s="36"/>
      <c r="H269" s="35">
        <v>834.6</v>
      </c>
    </row>
    <row r="270" spans="1:8" s="1" customFormat="1" ht="17.25" customHeight="1">
      <c r="A270" s="31">
        <v>262</v>
      </c>
      <c r="B270" s="16">
        <v>801</v>
      </c>
      <c r="C270" s="18" t="s">
        <v>135</v>
      </c>
      <c r="D270" s="18" t="s">
        <v>157</v>
      </c>
      <c r="E270" s="19" t="s">
        <v>158</v>
      </c>
      <c r="F270" s="35">
        <v>2</v>
      </c>
      <c r="G270" s="36"/>
      <c r="H270" s="35">
        <v>2</v>
      </c>
    </row>
    <row r="271" spans="1:8" s="1" customFormat="1" ht="38.25">
      <c r="A271" s="31">
        <v>263</v>
      </c>
      <c r="B271" s="12">
        <v>801</v>
      </c>
      <c r="C271" s="14" t="s">
        <v>136</v>
      </c>
      <c r="D271" s="18"/>
      <c r="E271" s="15" t="s">
        <v>76</v>
      </c>
      <c r="F271" s="33">
        <f>F272</f>
        <v>286</v>
      </c>
      <c r="G271" s="36"/>
      <c r="H271" s="33">
        <f>H272</f>
        <v>286</v>
      </c>
    </row>
    <row r="272" spans="1:8" ht="27.75" customHeight="1">
      <c r="A272" s="31">
        <v>264</v>
      </c>
      <c r="B272" s="16">
        <v>801</v>
      </c>
      <c r="C272" s="18" t="s">
        <v>136</v>
      </c>
      <c r="D272" s="18" t="s">
        <v>52</v>
      </c>
      <c r="E272" s="19" t="s">
        <v>160</v>
      </c>
      <c r="F272" s="35">
        <v>286</v>
      </c>
      <c r="G272" s="34" t="e">
        <f>#REF!+G273+#REF!+#REF!</f>
        <v>#REF!</v>
      </c>
      <c r="H272" s="35">
        <v>286</v>
      </c>
    </row>
    <row r="273" spans="1:9" ht="20.25" customHeight="1">
      <c r="A273" s="31">
        <v>265</v>
      </c>
      <c r="B273" s="12">
        <v>801</v>
      </c>
      <c r="C273" s="14" t="s">
        <v>137</v>
      </c>
      <c r="D273" s="18"/>
      <c r="E273" s="15" t="s">
        <v>77</v>
      </c>
      <c r="F273" s="33">
        <f>F274</f>
        <v>555.70000000000005</v>
      </c>
      <c r="G273" s="34" t="e">
        <f>G274</f>
        <v>#REF!</v>
      </c>
      <c r="H273" s="33">
        <f>H274</f>
        <v>449.7</v>
      </c>
    </row>
    <row r="274" spans="1:9" ht="31.5" customHeight="1">
      <c r="A274" s="31">
        <v>266</v>
      </c>
      <c r="B274" s="16">
        <v>801</v>
      </c>
      <c r="C274" s="18" t="s">
        <v>137</v>
      </c>
      <c r="D274" s="18" t="s">
        <v>52</v>
      </c>
      <c r="E274" s="19" t="s">
        <v>160</v>
      </c>
      <c r="F274" s="35">
        <v>555.70000000000005</v>
      </c>
      <c r="G274" s="34" t="e">
        <f>#REF!</f>
        <v>#REF!</v>
      </c>
      <c r="H274" s="35">
        <v>449.7</v>
      </c>
    </row>
    <row r="275" spans="1:9" ht="31.5" customHeight="1">
      <c r="A275" s="31">
        <v>267</v>
      </c>
      <c r="B275" s="12">
        <v>801</v>
      </c>
      <c r="C275" s="14" t="s">
        <v>200</v>
      </c>
      <c r="D275" s="14"/>
      <c r="E275" s="15" t="s">
        <v>201</v>
      </c>
      <c r="F275" s="33">
        <f>SUM(F276)</f>
        <v>6312</v>
      </c>
      <c r="G275" s="34"/>
      <c r="H275" s="33">
        <f>SUM(H276)</f>
        <v>6312</v>
      </c>
    </row>
    <row r="276" spans="1:9" ht="31.5" customHeight="1">
      <c r="A276" s="31">
        <v>268</v>
      </c>
      <c r="B276" s="16">
        <v>801</v>
      </c>
      <c r="C276" s="18" t="s">
        <v>200</v>
      </c>
      <c r="D276" s="18" t="s">
        <v>36</v>
      </c>
      <c r="E276" s="19" t="s">
        <v>56</v>
      </c>
      <c r="F276" s="35">
        <v>6312</v>
      </c>
      <c r="G276" s="34"/>
      <c r="H276" s="35">
        <v>6312</v>
      </c>
    </row>
    <row r="277" spans="1:9" ht="16.5" customHeight="1">
      <c r="A277" s="31">
        <v>269</v>
      </c>
      <c r="B277" s="12">
        <v>1000</v>
      </c>
      <c r="C277" s="14"/>
      <c r="D277" s="14"/>
      <c r="E277" s="32" t="s">
        <v>20</v>
      </c>
      <c r="F277" s="33">
        <f>SUM(F278+F282+F309)</f>
        <v>32092.799999999996</v>
      </c>
      <c r="G277" s="36"/>
      <c r="H277" s="33">
        <f>SUM(H278+H282+H309)</f>
        <v>31856.7</v>
      </c>
    </row>
    <row r="278" spans="1:9" ht="15.75" customHeight="1">
      <c r="A278" s="31">
        <v>270</v>
      </c>
      <c r="B278" s="12">
        <v>1001</v>
      </c>
      <c r="C278" s="14"/>
      <c r="D278" s="14"/>
      <c r="E278" s="15" t="s">
        <v>25</v>
      </c>
      <c r="F278" s="33">
        <f>SUM(F279)</f>
        <v>2850.6</v>
      </c>
      <c r="G278" s="34" t="e">
        <f>#REF!</f>
        <v>#REF!</v>
      </c>
      <c r="H278" s="33">
        <f>SUM(H279)</f>
        <v>2850.6</v>
      </c>
    </row>
    <row r="279" spans="1:9" ht="47.25" customHeight="1">
      <c r="A279" s="31">
        <v>271</v>
      </c>
      <c r="B279" s="12">
        <v>1001</v>
      </c>
      <c r="C279" s="14" t="s">
        <v>101</v>
      </c>
      <c r="D279" s="14"/>
      <c r="E279" s="15" t="s">
        <v>305</v>
      </c>
      <c r="F279" s="33">
        <f>F280</f>
        <v>2850.6</v>
      </c>
      <c r="G279" s="34"/>
      <c r="H279" s="33">
        <f>H280</f>
        <v>2850.6</v>
      </c>
    </row>
    <row r="280" spans="1:9" s="1" customFormat="1" ht="63.75" customHeight="1">
      <c r="A280" s="31">
        <v>272</v>
      </c>
      <c r="B280" s="12">
        <v>1001</v>
      </c>
      <c r="C280" s="14" t="s">
        <v>138</v>
      </c>
      <c r="D280" s="14"/>
      <c r="E280" s="43" t="s">
        <v>78</v>
      </c>
      <c r="F280" s="33">
        <f>F281</f>
        <v>2850.6</v>
      </c>
      <c r="G280" s="36"/>
      <c r="H280" s="33">
        <f>H281</f>
        <v>2850.6</v>
      </c>
    </row>
    <row r="281" spans="1:9" ht="29.25" customHeight="1">
      <c r="A281" s="31">
        <v>273</v>
      </c>
      <c r="B281" s="16">
        <v>1001</v>
      </c>
      <c r="C281" s="18" t="s">
        <v>138</v>
      </c>
      <c r="D281" s="17" t="s">
        <v>40</v>
      </c>
      <c r="E281" s="19" t="s">
        <v>41</v>
      </c>
      <c r="F281" s="35">
        <v>2850.6</v>
      </c>
      <c r="G281" s="34" t="e">
        <f>G282+#REF!</f>
        <v>#REF!</v>
      </c>
      <c r="H281" s="35">
        <v>2850.6</v>
      </c>
    </row>
    <row r="282" spans="1:9" s="1" customFormat="1" ht="26.25" customHeight="1">
      <c r="A282" s="31">
        <v>274</v>
      </c>
      <c r="B282" s="12">
        <v>1003</v>
      </c>
      <c r="C282" s="14"/>
      <c r="D282" s="14"/>
      <c r="E282" s="15" t="s">
        <v>22</v>
      </c>
      <c r="F282" s="33">
        <f>SUM(F283+F293+F296+F299+F303+F306)</f>
        <v>27194.6</v>
      </c>
      <c r="G282" s="36">
        <f>G290</f>
        <v>0</v>
      </c>
      <c r="H282" s="33">
        <f>SUM(H283+H293+H296+H299+H303+H306)</f>
        <v>27067.600000000002</v>
      </c>
    </row>
    <row r="283" spans="1:9" s="2" customFormat="1" ht="39.75" customHeight="1">
      <c r="A283" s="31">
        <v>275</v>
      </c>
      <c r="B283" s="12">
        <v>1003</v>
      </c>
      <c r="C283" s="14" t="s">
        <v>139</v>
      </c>
      <c r="D283" s="14"/>
      <c r="E283" s="61" t="s">
        <v>349</v>
      </c>
      <c r="F283" s="33">
        <f>SUM(F284+F287+F290)</f>
        <v>25580.7</v>
      </c>
      <c r="G283" s="34"/>
      <c r="H283" s="33">
        <f>SUM(H284+H287+H290)</f>
        <v>26697.7</v>
      </c>
    </row>
    <row r="284" spans="1:9" s="2" customFormat="1" ht="116.25" customHeight="1">
      <c r="A284" s="31">
        <v>276</v>
      </c>
      <c r="B284" s="12">
        <v>1003</v>
      </c>
      <c r="C284" s="14" t="s">
        <v>267</v>
      </c>
      <c r="D284" s="18"/>
      <c r="E284" s="15" t="s">
        <v>80</v>
      </c>
      <c r="F284" s="33">
        <f>SUM(F285:F286)</f>
        <v>3857</v>
      </c>
      <c r="G284" s="36"/>
      <c r="H284" s="33">
        <f>SUM(H285:H286)</f>
        <v>3959</v>
      </c>
    </row>
    <row r="285" spans="1:9" s="2" customFormat="1" ht="27.75" customHeight="1">
      <c r="A285" s="31">
        <v>277</v>
      </c>
      <c r="B285" s="16">
        <v>1003</v>
      </c>
      <c r="C285" s="18" t="s">
        <v>267</v>
      </c>
      <c r="D285" s="18" t="s">
        <v>52</v>
      </c>
      <c r="E285" s="19" t="s">
        <v>160</v>
      </c>
      <c r="F285" s="35">
        <v>57</v>
      </c>
      <c r="G285" s="36"/>
      <c r="H285" s="35">
        <v>59</v>
      </c>
    </row>
    <row r="286" spans="1:9" s="2" customFormat="1" ht="24.75" customHeight="1">
      <c r="A286" s="31">
        <v>278</v>
      </c>
      <c r="B286" s="16">
        <v>1003</v>
      </c>
      <c r="C286" s="18" t="s">
        <v>267</v>
      </c>
      <c r="D286" s="18" t="s">
        <v>38</v>
      </c>
      <c r="E286" s="19" t="s">
        <v>39</v>
      </c>
      <c r="F286" s="35">
        <v>3800</v>
      </c>
      <c r="G286" s="36"/>
      <c r="H286" s="35">
        <v>3900</v>
      </c>
    </row>
    <row r="287" spans="1:9" ht="134.25" customHeight="1">
      <c r="A287" s="31">
        <v>279</v>
      </c>
      <c r="B287" s="12">
        <v>1003</v>
      </c>
      <c r="C287" s="14" t="s">
        <v>140</v>
      </c>
      <c r="D287" s="18"/>
      <c r="E287" s="15" t="s">
        <v>79</v>
      </c>
      <c r="F287" s="33">
        <f>SUM(F288:F289)</f>
        <v>2438.6999999999998</v>
      </c>
      <c r="G287" s="36"/>
      <c r="H287" s="33">
        <f>SUM(H288:H289)</f>
        <v>2438.6999999999998</v>
      </c>
    </row>
    <row r="288" spans="1:9" ht="33" customHeight="1">
      <c r="A288" s="31">
        <v>280</v>
      </c>
      <c r="B288" s="16">
        <v>1003</v>
      </c>
      <c r="C288" s="18" t="s">
        <v>140</v>
      </c>
      <c r="D288" s="18" t="s">
        <v>52</v>
      </c>
      <c r="E288" s="19" t="s">
        <v>160</v>
      </c>
      <c r="F288" s="35">
        <v>38.700000000000003</v>
      </c>
      <c r="G288" s="34"/>
      <c r="H288" s="35">
        <v>38.700000000000003</v>
      </c>
      <c r="I288" s="7"/>
    </row>
    <row r="289" spans="1:9" ht="25.5" customHeight="1">
      <c r="A289" s="31">
        <v>281</v>
      </c>
      <c r="B289" s="16">
        <v>1003</v>
      </c>
      <c r="C289" s="18" t="s">
        <v>140</v>
      </c>
      <c r="D289" s="18" t="s">
        <v>40</v>
      </c>
      <c r="E289" s="19" t="s">
        <v>41</v>
      </c>
      <c r="F289" s="35">
        <v>2400</v>
      </c>
      <c r="G289" s="34"/>
      <c r="H289" s="35">
        <v>2400</v>
      </c>
      <c r="I289" s="57"/>
    </row>
    <row r="290" spans="1:9" ht="129" customHeight="1">
      <c r="A290" s="31">
        <v>282</v>
      </c>
      <c r="B290" s="12">
        <v>1003</v>
      </c>
      <c r="C290" s="14" t="s">
        <v>268</v>
      </c>
      <c r="D290" s="18"/>
      <c r="E290" s="15" t="s">
        <v>81</v>
      </c>
      <c r="F290" s="33">
        <f>SUM(F291:F292)</f>
        <v>19285</v>
      </c>
      <c r="G290" s="36"/>
      <c r="H290" s="33">
        <f>SUM(H291:H292)</f>
        <v>20300</v>
      </c>
    </row>
    <row r="291" spans="1:9" ht="28.5" customHeight="1">
      <c r="A291" s="31">
        <v>283</v>
      </c>
      <c r="B291" s="16">
        <v>1003</v>
      </c>
      <c r="C291" s="18" t="s">
        <v>268</v>
      </c>
      <c r="D291" s="18" t="s">
        <v>52</v>
      </c>
      <c r="E291" s="19" t="s">
        <v>160</v>
      </c>
      <c r="F291" s="35">
        <v>285</v>
      </c>
      <c r="G291" s="36"/>
      <c r="H291" s="35">
        <v>300</v>
      </c>
    </row>
    <row r="292" spans="1:9" s="2" customFormat="1" ht="16.5" customHeight="1">
      <c r="A292" s="31">
        <v>284</v>
      </c>
      <c r="B292" s="16">
        <v>1003</v>
      </c>
      <c r="C292" s="18" t="s">
        <v>268</v>
      </c>
      <c r="D292" s="18" t="s">
        <v>38</v>
      </c>
      <c r="E292" s="19" t="s">
        <v>39</v>
      </c>
      <c r="F292" s="35">
        <v>19000</v>
      </c>
      <c r="G292" s="36"/>
      <c r="H292" s="35">
        <v>20000</v>
      </c>
    </row>
    <row r="293" spans="1:9" ht="44.25" customHeight="1">
      <c r="A293" s="31">
        <v>285</v>
      </c>
      <c r="B293" s="12">
        <v>1003</v>
      </c>
      <c r="C293" s="14" t="s">
        <v>141</v>
      </c>
      <c r="D293" s="18"/>
      <c r="E293" s="15" t="s">
        <v>350</v>
      </c>
      <c r="F293" s="33">
        <f>SUM(F294)</f>
        <v>8.6999999999999993</v>
      </c>
      <c r="G293" s="36"/>
      <c r="H293" s="33">
        <f>SUM(H294)</f>
        <v>8.9</v>
      </c>
    </row>
    <row r="294" spans="1:9" ht="51" customHeight="1">
      <c r="A294" s="31">
        <v>286</v>
      </c>
      <c r="B294" s="12">
        <v>1003</v>
      </c>
      <c r="C294" s="13" t="s">
        <v>303</v>
      </c>
      <c r="D294" s="18"/>
      <c r="E294" s="47" t="s">
        <v>241</v>
      </c>
      <c r="F294" s="33">
        <f>SUM(F295)</f>
        <v>8.6999999999999993</v>
      </c>
      <c r="G294" s="36"/>
      <c r="H294" s="33">
        <f>SUM(H295)</f>
        <v>8.9</v>
      </c>
    </row>
    <row r="295" spans="1:9" ht="21" customHeight="1">
      <c r="A295" s="31">
        <v>287</v>
      </c>
      <c r="B295" s="16">
        <v>1003</v>
      </c>
      <c r="C295" s="17" t="s">
        <v>303</v>
      </c>
      <c r="D295" s="17" t="s">
        <v>38</v>
      </c>
      <c r="E295" s="19" t="s">
        <v>39</v>
      </c>
      <c r="F295" s="35">
        <v>8.6999999999999993</v>
      </c>
      <c r="G295" s="36"/>
      <c r="H295" s="35">
        <v>8.9</v>
      </c>
    </row>
    <row r="296" spans="1:9" ht="40.5" customHeight="1">
      <c r="A296" s="31">
        <v>288</v>
      </c>
      <c r="B296" s="12">
        <v>1003</v>
      </c>
      <c r="C296" s="13" t="s">
        <v>142</v>
      </c>
      <c r="D296" s="18"/>
      <c r="E296" s="15" t="s">
        <v>300</v>
      </c>
      <c r="F296" s="33">
        <f>SUM(F297)</f>
        <v>317.60000000000002</v>
      </c>
      <c r="G296" s="36"/>
      <c r="H296" s="33">
        <f>SUM(H297)</f>
        <v>330</v>
      </c>
    </row>
    <row r="297" spans="1:9" ht="51.75" customHeight="1">
      <c r="A297" s="31">
        <v>289</v>
      </c>
      <c r="B297" s="58">
        <v>1003</v>
      </c>
      <c r="C297" s="59" t="s">
        <v>311</v>
      </c>
      <c r="D297" s="60"/>
      <c r="E297" s="71" t="s">
        <v>310</v>
      </c>
      <c r="F297" s="33">
        <f>SUM(F298)</f>
        <v>317.60000000000002</v>
      </c>
      <c r="G297" s="34"/>
      <c r="H297" s="33">
        <f>SUM(H298)</f>
        <v>330</v>
      </c>
    </row>
    <row r="298" spans="1:9" ht="30.75" customHeight="1">
      <c r="A298" s="31">
        <v>290</v>
      </c>
      <c r="B298" s="64">
        <v>1003</v>
      </c>
      <c r="C298" s="65" t="s">
        <v>311</v>
      </c>
      <c r="D298" s="66" t="s">
        <v>40</v>
      </c>
      <c r="E298" s="67" t="s">
        <v>41</v>
      </c>
      <c r="F298" s="35">
        <v>317.60000000000002</v>
      </c>
      <c r="G298" s="36"/>
      <c r="H298" s="35">
        <v>330</v>
      </c>
    </row>
    <row r="299" spans="1:9" ht="47.25" customHeight="1">
      <c r="A299" s="31">
        <v>291</v>
      </c>
      <c r="B299" s="12">
        <v>1003</v>
      </c>
      <c r="C299" s="13" t="s">
        <v>202</v>
      </c>
      <c r="D299" s="14"/>
      <c r="E299" s="15" t="s">
        <v>316</v>
      </c>
      <c r="F299" s="33">
        <f>SUM(F300)</f>
        <v>1256.5999999999999</v>
      </c>
      <c r="G299" s="34"/>
      <c r="H299" s="33">
        <f>SUM(H300)</f>
        <v>0</v>
      </c>
    </row>
    <row r="300" spans="1:9" ht="55.5" customHeight="1">
      <c r="A300" s="31">
        <v>292</v>
      </c>
      <c r="B300" s="12">
        <v>1003</v>
      </c>
      <c r="C300" s="13" t="s">
        <v>272</v>
      </c>
      <c r="D300" s="14"/>
      <c r="E300" s="15" t="s">
        <v>273</v>
      </c>
      <c r="F300" s="33">
        <f>SUM(F301)</f>
        <v>1256.5999999999999</v>
      </c>
      <c r="G300" s="34"/>
      <c r="H300" s="33">
        <f>SUM(H301)</f>
        <v>0</v>
      </c>
    </row>
    <row r="301" spans="1:9" ht="28.5" customHeight="1">
      <c r="A301" s="31">
        <v>293</v>
      </c>
      <c r="B301" s="58">
        <v>1003</v>
      </c>
      <c r="C301" s="59" t="s">
        <v>274</v>
      </c>
      <c r="D301" s="60"/>
      <c r="E301" s="61" t="s">
        <v>275</v>
      </c>
      <c r="F301" s="62">
        <f>SUM(F302)</f>
        <v>1256.5999999999999</v>
      </c>
      <c r="G301" s="63"/>
      <c r="H301" s="62">
        <f>SUM(H302)</f>
        <v>0</v>
      </c>
    </row>
    <row r="302" spans="1:9" ht="27" customHeight="1">
      <c r="A302" s="49">
        <v>294</v>
      </c>
      <c r="B302" s="64">
        <v>1003</v>
      </c>
      <c r="C302" s="65" t="s">
        <v>274</v>
      </c>
      <c r="D302" s="66" t="s">
        <v>40</v>
      </c>
      <c r="E302" s="67" t="s">
        <v>41</v>
      </c>
      <c r="F302" s="68">
        <v>1256.5999999999999</v>
      </c>
      <c r="G302" s="69"/>
      <c r="H302" s="68">
        <v>0</v>
      </c>
    </row>
    <row r="303" spans="1:9" ht="42" customHeight="1">
      <c r="A303" s="31">
        <v>295</v>
      </c>
      <c r="B303" s="12">
        <v>1003</v>
      </c>
      <c r="C303" s="13" t="s">
        <v>208</v>
      </c>
      <c r="D303" s="14"/>
      <c r="E303" s="47" t="s">
        <v>351</v>
      </c>
      <c r="F303" s="33">
        <f>SUM(F304)</f>
        <v>16</v>
      </c>
      <c r="G303" s="34"/>
      <c r="H303" s="33">
        <f>SUM(H304)</f>
        <v>16</v>
      </c>
    </row>
    <row r="304" spans="1:9" ht="41.25" customHeight="1">
      <c r="A304" s="31">
        <v>296</v>
      </c>
      <c r="B304" s="12">
        <v>1003</v>
      </c>
      <c r="C304" s="13" t="s">
        <v>248</v>
      </c>
      <c r="D304" s="14"/>
      <c r="E304" s="15" t="s">
        <v>249</v>
      </c>
      <c r="F304" s="33">
        <f>SUM(F305)</f>
        <v>16</v>
      </c>
      <c r="G304" s="34"/>
      <c r="H304" s="33">
        <f>SUM(H305)</f>
        <v>16</v>
      </c>
    </row>
    <row r="305" spans="1:8" ht="38.25">
      <c r="A305" s="31">
        <v>297</v>
      </c>
      <c r="B305" s="16">
        <v>1003</v>
      </c>
      <c r="C305" s="17" t="s">
        <v>248</v>
      </c>
      <c r="D305" s="18" t="s">
        <v>52</v>
      </c>
      <c r="E305" s="19" t="s">
        <v>160</v>
      </c>
      <c r="F305" s="35">
        <v>16</v>
      </c>
      <c r="G305" s="36"/>
      <c r="H305" s="35">
        <v>16</v>
      </c>
    </row>
    <row r="306" spans="1:8" ht="22.5" customHeight="1">
      <c r="A306" s="31">
        <v>298</v>
      </c>
      <c r="B306" s="12">
        <v>1003</v>
      </c>
      <c r="C306" s="13" t="s">
        <v>96</v>
      </c>
      <c r="D306" s="14"/>
      <c r="E306" s="15" t="s">
        <v>49</v>
      </c>
      <c r="F306" s="33">
        <f>SUM(F307)</f>
        <v>15</v>
      </c>
      <c r="G306" s="36"/>
      <c r="H306" s="33">
        <f>SUM(H307)</f>
        <v>15</v>
      </c>
    </row>
    <row r="307" spans="1:8" ht="74.25" customHeight="1">
      <c r="A307" s="31">
        <v>299</v>
      </c>
      <c r="B307" s="12">
        <v>1003</v>
      </c>
      <c r="C307" s="13" t="s">
        <v>251</v>
      </c>
      <c r="D307" s="13"/>
      <c r="E307" s="41" t="s">
        <v>91</v>
      </c>
      <c r="F307" s="33">
        <f>SUM(F308)</f>
        <v>15</v>
      </c>
      <c r="G307" s="36"/>
      <c r="H307" s="33">
        <f>SUM(H308)</f>
        <v>15</v>
      </c>
    </row>
    <row r="308" spans="1:8" ht="43.5" customHeight="1">
      <c r="A308" s="31">
        <v>300</v>
      </c>
      <c r="B308" s="16">
        <v>1003</v>
      </c>
      <c r="C308" s="17" t="s">
        <v>251</v>
      </c>
      <c r="D308" s="17" t="s">
        <v>43</v>
      </c>
      <c r="E308" s="19" t="s">
        <v>162</v>
      </c>
      <c r="F308" s="35">
        <v>15</v>
      </c>
      <c r="G308" s="36"/>
      <c r="H308" s="35">
        <v>15</v>
      </c>
    </row>
    <row r="309" spans="1:8" s="2" customFormat="1" ht="23.25" customHeight="1">
      <c r="A309" s="31">
        <v>301</v>
      </c>
      <c r="B309" s="12">
        <v>1006</v>
      </c>
      <c r="C309" s="17"/>
      <c r="D309" s="13"/>
      <c r="E309" s="15" t="s">
        <v>33</v>
      </c>
      <c r="F309" s="33">
        <f>SUM(F310)</f>
        <v>2047.6</v>
      </c>
      <c r="G309" s="34"/>
      <c r="H309" s="33">
        <f>SUM(H310)</f>
        <v>1938.5</v>
      </c>
    </row>
    <row r="310" spans="1:8" ht="42" customHeight="1">
      <c r="A310" s="31">
        <v>302</v>
      </c>
      <c r="B310" s="12">
        <v>1006</v>
      </c>
      <c r="C310" s="14" t="s">
        <v>139</v>
      </c>
      <c r="D310" s="14"/>
      <c r="E310" s="61" t="s">
        <v>349</v>
      </c>
      <c r="F310" s="33">
        <f>SUM(F311+F314)</f>
        <v>2047.6</v>
      </c>
      <c r="G310" s="34" t="e">
        <f>G314+G313+#REF!</f>
        <v>#REF!</v>
      </c>
      <c r="H310" s="33">
        <f>SUM(H311+H314)</f>
        <v>1938.5</v>
      </c>
    </row>
    <row r="311" spans="1:8" ht="126" customHeight="1">
      <c r="A311" s="31">
        <v>303</v>
      </c>
      <c r="B311" s="12">
        <v>1006</v>
      </c>
      <c r="C311" s="14" t="s">
        <v>267</v>
      </c>
      <c r="D311" s="14"/>
      <c r="E311" s="15" t="s">
        <v>82</v>
      </c>
      <c r="F311" s="33">
        <f>SUM(F312:F313)</f>
        <v>650.1</v>
      </c>
      <c r="G311" s="34"/>
      <c r="H311" s="33">
        <f>SUM(H312:H313)</f>
        <v>728.3</v>
      </c>
    </row>
    <row r="312" spans="1:8" ht="32.25" customHeight="1">
      <c r="A312" s="31">
        <v>304</v>
      </c>
      <c r="B312" s="16">
        <v>1006</v>
      </c>
      <c r="C312" s="18" t="s">
        <v>267</v>
      </c>
      <c r="D312" s="18" t="s">
        <v>42</v>
      </c>
      <c r="E312" s="19" t="s">
        <v>161</v>
      </c>
      <c r="F312" s="35">
        <v>435.2</v>
      </c>
      <c r="G312" s="34"/>
      <c r="H312" s="35">
        <v>435.2</v>
      </c>
    </row>
    <row r="313" spans="1:8" ht="32.25" customHeight="1">
      <c r="A313" s="31">
        <v>305</v>
      </c>
      <c r="B313" s="16">
        <v>1006</v>
      </c>
      <c r="C313" s="18" t="s">
        <v>267</v>
      </c>
      <c r="D313" s="18" t="s">
        <v>52</v>
      </c>
      <c r="E313" s="19" t="s">
        <v>160</v>
      </c>
      <c r="F313" s="35">
        <v>214.9</v>
      </c>
      <c r="G313" s="34" t="e">
        <f>G317+#REF!+#REF!+G324+#REF!+#REF!+#REF!</f>
        <v>#REF!</v>
      </c>
      <c r="H313" s="35">
        <v>293.10000000000002</v>
      </c>
    </row>
    <row r="314" spans="1:8" ht="131.25" customHeight="1">
      <c r="A314" s="31">
        <v>306</v>
      </c>
      <c r="B314" s="12">
        <v>1006</v>
      </c>
      <c r="C314" s="14" t="s">
        <v>268</v>
      </c>
      <c r="D314" s="14"/>
      <c r="E314" s="15" t="s">
        <v>83</v>
      </c>
      <c r="F314" s="33">
        <f>SUM(F315:F316)</f>
        <v>1397.5</v>
      </c>
      <c r="G314" s="34" t="e">
        <f>G315</f>
        <v>#REF!</v>
      </c>
      <c r="H314" s="33">
        <f>SUM(H315:H316)</f>
        <v>1210.2</v>
      </c>
    </row>
    <row r="315" spans="1:8" ht="27.75" customHeight="1">
      <c r="A315" s="31">
        <v>307</v>
      </c>
      <c r="B315" s="16">
        <v>1006</v>
      </c>
      <c r="C315" s="18" t="s">
        <v>268</v>
      </c>
      <c r="D315" s="18" t="s">
        <v>42</v>
      </c>
      <c r="E315" s="19" t="s">
        <v>161</v>
      </c>
      <c r="F315" s="35">
        <v>1036</v>
      </c>
      <c r="G315" s="34" t="e">
        <f>G316</f>
        <v>#REF!</v>
      </c>
      <c r="H315" s="35">
        <v>1036</v>
      </c>
    </row>
    <row r="316" spans="1:8" ht="30" customHeight="1">
      <c r="A316" s="31">
        <v>308</v>
      </c>
      <c r="B316" s="16">
        <v>1006</v>
      </c>
      <c r="C316" s="18" t="s">
        <v>268</v>
      </c>
      <c r="D316" s="18" t="s">
        <v>52</v>
      </c>
      <c r="E316" s="19" t="s">
        <v>160</v>
      </c>
      <c r="F316" s="35">
        <v>361.5</v>
      </c>
      <c r="G316" s="34" t="e">
        <f>#REF!</f>
        <v>#REF!</v>
      </c>
      <c r="H316" s="35">
        <v>174.2</v>
      </c>
    </row>
    <row r="317" spans="1:8" ht="21.75" customHeight="1">
      <c r="A317" s="31">
        <v>309</v>
      </c>
      <c r="B317" s="12">
        <v>1100</v>
      </c>
      <c r="C317" s="13"/>
      <c r="D317" s="13"/>
      <c r="E317" s="15" t="s">
        <v>29</v>
      </c>
      <c r="F317" s="33">
        <f>SUM(F318)</f>
        <v>9260</v>
      </c>
      <c r="G317" s="34" t="e">
        <f>#REF!+#REF!</f>
        <v>#REF!</v>
      </c>
      <c r="H317" s="33">
        <f>SUM(H318)</f>
        <v>9260</v>
      </c>
    </row>
    <row r="318" spans="1:8" ht="21.75" customHeight="1">
      <c r="A318" s="31">
        <v>310</v>
      </c>
      <c r="B318" s="12">
        <v>1102</v>
      </c>
      <c r="C318" s="13"/>
      <c r="D318" s="13"/>
      <c r="E318" s="15" t="s">
        <v>153</v>
      </c>
      <c r="F318" s="33">
        <f>SUM(F319)</f>
        <v>9260</v>
      </c>
      <c r="G318" s="34"/>
      <c r="H318" s="33">
        <f>SUM(H319)</f>
        <v>9260</v>
      </c>
    </row>
    <row r="319" spans="1:8" ht="47.25" customHeight="1">
      <c r="A319" s="31">
        <v>311</v>
      </c>
      <c r="B319" s="12">
        <v>1102</v>
      </c>
      <c r="C319" s="14" t="s">
        <v>115</v>
      </c>
      <c r="D319" s="14"/>
      <c r="E319" s="61" t="s">
        <v>306</v>
      </c>
      <c r="F319" s="33">
        <f>SUM(F320+F322)</f>
        <v>9260</v>
      </c>
      <c r="G319" s="36">
        <v>14541</v>
      </c>
      <c r="H319" s="33">
        <f>SUM(H320+H322)</f>
        <v>9260</v>
      </c>
    </row>
    <row r="320" spans="1:8" ht="43.5" customHeight="1">
      <c r="A320" s="31">
        <v>312</v>
      </c>
      <c r="B320" s="12">
        <v>1102</v>
      </c>
      <c r="C320" s="14" t="s">
        <v>149</v>
      </c>
      <c r="D320" s="14"/>
      <c r="E320" s="30" t="s">
        <v>90</v>
      </c>
      <c r="F320" s="33">
        <f>SUM(F321)</f>
        <v>100</v>
      </c>
      <c r="G320" s="36"/>
      <c r="H320" s="33">
        <f>SUM(H321)</f>
        <v>100</v>
      </c>
    </row>
    <row r="321" spans="1:11" ht="35.25" customHeight="1">
      <c r="A321" s="31">
        <v>313</v>
      </c>
      <c r="B321" s="16">
        <v>1102</v>
      </c>
      <c r="C321" s="18" t="s">
        <v>149</v>
      </c>
      <c r="D321" s="18" t="s">
        <v>52</v>
      </c>
      <c r="E321" s="19" t="s">
        <v>160</v>
      </c>
      <c r="F321" s="35">
        <v>100</v>
      </c>
      <c r="G321" s="36"/>
      <c r="H321" s="35">
        <v>100</v>
      </c>
    </row>
    <row r="322" spans="1:11" ht="30.75" customHeight="1">
      <c r="A322" s="31">
        <v>314</v>
      </c>
      <c r="B322" s="12">
        <v>1102</v>
      </c>
      <c r="C322" s="14" t="s">
        <v>150</v>
      </c>
      <c r="D322" s="14"/>
      <c r="E322" s="15" t="s">
        <v>85</v>
      </c>
      <c r="F322" s="33">
        <f>SUM(F323:F325)</f>
        <v>9160</v>
      </c>
      <c r="G322" s="36">
        <v>7823</v>
      </c>
      <c r="H322" s="33">
        <f>SUM(H323:H325)</f>
        <v>9160</v>
      </c>
    </row>
    <row r="323" spans="1:11" ht="24" customHeight="1">
      <c r="A323" s="31">
        <v>315</v>
      </c>
      <c r="B323" s="16">
        <v>1102</v>
      </c>
      <c r="C323" s="18" t="s">
        <v>150</v>
      </c>
      <c r="D323" s="18" t="s">
        <v>36</v>
      </c>
      <c r="E323" s="19" t="s">
        <v>56</v>
      </c>
      <c r="F323" s="35">
        <v>7166.2</v>
      </c>
      <c r="G323" s="36"/>
      <c r="H323" s="35">
        <v>7166.2</v>
      </c>
    </row>
    <row r="324" spans="1:11" ht="27.75" customHeight="1">
      <c r="A324" s="31">
        <v>316</v>
      </c>
      <c r="B324" s="16">
        <v>1102</v>
      </c>
      <c r="C324" s="18" t="s">
        <v>150</v>
      </c>
      <c r="D324" s="18" t="s">
        <v>52</v>
      </c>
      <c r="E324" s="19" t="s">
        <v>84</v>
      </c>
      <c r="F324" s="35">
        <v>1960.8</v>
      </c>
      <c r="G324" s="34" t="e">
        <f>#REF!</f>
        <v>#REF!</v>
      </c>
      <c r="H324" s="35">
        <v>1959.8</v>
      </c>
    </row>
    <row r="325" spans="1:11" ht="21" customHeight="1">
      <c r="A325" s="31">
        <v>317</v>
      </c>
      <c r="B325" s="16">
        <v>1102</v>
      </c>
      <c r="C325" s="18" t="s">
        <v>150</v>
      </c>
      <c r="D325" s="18" t="s">
        <v>157</v>
      </c>
      <c r="E325" s="19" t="s">
        <v>158</v>
      </c>
      <c r="F325" s="35">
        <v>33</v>
      </c>
      <c r="G325" s="34"/>
      <c r="H325" s="35">
        <v>34</v>
      </c>
    </row>
    <row r="326" spans="1:11" s="1" customFormat="1" ht="19.5" customHeight="1">
      <c r="A326" s="31">
        <v>318</v>
      </c>
      <c r="B326" s="12">
        <v>1200</v>
      </c>
      <c r="C326" s="14"/>
      <c r="D326" s="14"/>
      <c r="E326" s="32" t="s">
        <v>46</v>
      </c>
      <c r="F326" s="33">
        <f>SUM(F327)</f>
        <v>503</v>
      </c>
      <c r="G326" s="36"/>
      <c r="H326" s="33">
        <f>SUM(H327)</f>
        <v>503.03999999999996</v>
      </c>
    </row>
    <row r="327" spans="1:11" s="1" customFormat="1" ht="18.75" customHeight="1">
      <c r="A327" s="31">
        <v>319</v>
      </c>
      <c r="B327" s="12">
        <v>1202</v>
      </c>
      <c r="C327" s="14"/>
      <c r="D327" s="14"/>
      <c r="E327" s="32" t="s">
        <v>154</v>
      </c>
      <c r="F327" s="33">
        <f>SUM(F328+F331)</f>
        <v>503</v>
      </c>
      <c r="G327" s="36"/>
      <c r="H327" s="33">
        <f>SUM(H328+H331)</f>
        <v>503.03999999999996</v>
      </c>
    </row>
    <row r="328" spans="1:11" s="1" customFormat="1" ht="39.75" customHeight="1">
      <c r="A328" s="31">
        <v>320</v>
      </c>
      <c r="B328" s="12">
        <v>1202</v>
      </c>
      <c r="C328" s="14" t="s">
        <v>101</v>
      </c>
      <c r="D328" s="14"/>
      <c r="E328" s="15" t="s">
        <v>305</v>
      </c>
      <c r="F328" s="33">
        <f>SUM(F329)</f>
        <v>353</v>
      </c>
      <c r="G328" s="36"/>
      <c r="H328" s="33">
        <f>SUM(H329)</f>
        <v>353.02</v>
      </c>
    </row>
    <row r="329" spans="1:11" s="2" customFormat="1" ht="32.25" customHeight="1">
      <c r="A329" s="31">
        <v>321</v>
      </c>
      <c r="B329" s="12">
        <v>1202</v>
      </c>
      <c r="C329" s="14" t="s">
        <v>143</v>
      </c>
      <c r="D329" s="14"/>
      <c r="E329" s="15" t="s">
        <v>86</v>
      </c>
      <c r="F329" s="33">
        <f>SUM(F330)</f>
        <v>353</v>
      </c>
      <c r="G329" s="34"/>
      <c r="H329" s="33">
        <f>SUM(H330)</f>
        <v>353.02</v>
      </c>
    </row>
    <row r="330" spans="1:11" ht="21" customHeight="1">
      <c r="A330" s="31">
        <v>322</v>
      </c>
      <c r="B330" s="16">
        <v>1202</v>
      </c>
      <c r="C330" s="18" t="s">
        <v>143</v>
      </c>
      <c r="D330" s="18" t="s">
        <v>210</v>
      </c>
      <c r="E330" s="50" t="s">
        <v>252</v>
      </c>
      <c r="F330" s="35">
        <v>353</v>
      </c>
      <c r="G330" s="36"/>
      <c r="H330" s="35">
        <v>353.02</v>
      </c>
    </row>
    <row r="331" spans="1:11" ht="15.75" customHeight="1">
      <c r="A331" s="31">
        <v>323</v>
      </c>
      <c r="B331" s="12">
        <v>1202</v>
      </c>
      <c r="C331" s="14" t="s">
        <v>96</v>
      </c>
      <c r="D331" s="18"/>
      <c r="E331" s="15" t="s">
        <v>49</v>
      </c>
      <c r="F331" s="33">
        <f>SUM(F332)</f>
        <v>150</v>
      </c>
      <c r="G331" s="36"/>
      <c r="H331" s="33">
        <f>SUM(H332)</f>
        <v>150.02000000000001</v>
      </c>
    </row>
    <row r="332" spans="1:11" ht="35.25" customHeight="1">
      <c r="A332" s="31">
        <v>324</v>
      </c>
      <c r="B332" s="12">
        <v>1202</v>
      </c>
      <c r="C332" s="14" t="s">
        <v>148</v>
      </c>
      <c r="D332" s="18"/>
      <c r="E332" s="15" t="s">
        <v>87</v>
      </c>
      <c r="F332" s="33">
        <f>SUM(F333)</f>
        <v>150</v>
      </c>
      <c r="G332" s="36"/>
      <c r="H332" s="33">
        <f>SUM(H333)</f>
        <v>150.02000000000001</v>
      </c>
    </row>
    <row r="333" spans="1:11" ht="20.25" customHeight="1">
      <c r="A333" s="31">
        <v>325</v>
      </c>
      <c r="B333" s="16">
        <v>1202</v>
      </c>
      <c r="C333" s="18" t="s">
        <v>148</v>
      </c>
      <c r="D333" s="18" t="s">
        <v>210</v>
      </c>
      <c r="E333" s="50" t="s">
        <v>252</v>
      </c>
      <c r="F333" s="35">
        <v>150</v>
      </c>
      <c r="G333" s="36"/>
      <c r="H333" s="35">
        <v>150.02000000000001</v>
      </c>
    </row>
    <row r="334" spans="1:11" ht="16.5" customHeight="1">
      <c r="A334" s="31">
        <v>326</v>
      </c>
      <c r="B334" s="16"/>
      <c r="C334" s="18"/>
      <c r="D334" s="18"/>
      <c r="E334" s="32" t="s">
        <v>27</v>
      </c>
      <c r="F334" s="51">
        <f>SUM(F9+F60+F66+F82+F139+F164+F169+F257+F277+F317+F326)</f>
        <v>492415.89799999999</v>
      </c>
      <c r="G334" s="34" t="e">
        <f>G9+G60+G66+#REF!+#REF!+G166+#REF!+G278+G310+#REF!+#REF!</f>
        <v>#REF!</v>
      </c>
      <c r="H334" s="51">
        <f>SUM(H9+H60+H66+H82+H139+H164+H169+H257+H277+H317+H326)</f>
        <v>497807.73799999995</v>
      </c>
    </row>
    <row r="335" spans="1:11" ht="12.75" customHeight="1">
      <c r="A335" s="52"/>
      <c r="B335" s="53"/>
      <c r="C335" s="54"/>
      <c r="D335" s="55"/>
      <c r="E335" s="56"/>
      <c r="J335" s="80"/>
      <c r="K335" s="81"/>
    </row>
    <row r="336" spans="1:11" ht="12.75" customHeight="1">
      <c r="A336" s="90" t="s">
        <v>355</v>
      </c>
      <c r="B336" s="90"/>
      <c r="C336" s="90"/>
      <c r="D336" s="90"/>
      <c r="E336" s="90"/>
      <c r="F336" s="90"/>
      <c r="G336" s="84"/>
      <c r="H336" s="84"/>
      <c r="J336" s="70"/>
    </row>
    <row r="337" spans="1:8">
      <c r="A337" s="82"/>
      <c r="B337" s="81"/>
      <c r="C337" s="81"/>
      <c r="D337" s="81"/>
      <c r="E337" s="81"/>
      <c r="F337" s="81"/>
      <c r="G337" s="9"/>
    </row>
    <row r="339" spans="1:8">
      <c r="G339" s="5"/>
      <c r="H339" s="5"/>
    </row>
  </sheetData>
  <autoFilter ref="A8:H336"/>
  <mergeCells count="8">
    <mergeCell ref="J335:K335"/>
    <mergeCell ref="A337:F337"/>
    <mergeCell ref="A6:H6"/>
    <mergeCell ref="E1:H1"/>
    <mergeCell ref="E2:H2"/>
    <mergeCell ref="E3:H3"/>
    <mergeCell ref="B4:H4"/>
    <mergeCell ref="A336:H336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2021-05-13T09:18:29Z</cp:lastPrinted>
  <dcterms:created xsi:type="dcterms:W3CDTF">1996-10-08T23:32:33Z</dcterms:created>
  <dcterms:modified xsi:type="dcterms:W3CDTF">2021-06-23T10:55:19Z</dcterms:modified>
</cp:coreProperties>
</file>