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'прилож.1'!$A$1:$Q$72</definedName>
  </definedNames>
  <calcPr fullCalcOnLoad="1"/>
</workbook>
</file>

<file path=xl/sharedStrings.xml><?xml version="1.0" encoding="utf-8"?>
<sst xmlns="http://schemas.openxmlformats.org/spreadsheetml/2006/main" count="352" uniqueCount="106">
  <si>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</si>
  <si>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</si>
  <si>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</si>
  <si>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</si>
  <si>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</si>
  <si>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</si>
  <si>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</si>
  <si>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</si>
  <si>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</si>
  <si>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</si>
  <si>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</si>
  <si>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</si>
  <si>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</si>
  <si>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</si>
  <si>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</si>
  <si>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</si>
  <si>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</si>
  <si>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</si>
  <si>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</si>
  <si>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</si>
  <si>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</si>
  <si>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</si>
  <si>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16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</si>
  <si>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</si>
  <si>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</si>
  <si>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</si>
  <si>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</si>
  <si>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</si>
  <si>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</si>
  <si>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</si>
  <si>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</si>
  <si>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</si>
  <si>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</si>
  <si>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</si>
  <si>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</si>
  <si>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</si>
  <si>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</si>
  <si>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</si>
  <si>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</si>
  <si>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</si>
  <si>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</si>
  <si>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</si>
  <si>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</si>
  <si>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</si>
  <si>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</si>
  <si>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</si>
  <si>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</si>
  <si>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</si>
  <si>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</si>
  <si>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</si>
  <si>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</si>
  <si>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</si>
  <si>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</si>
  <si>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</si>
  <si>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</si>
  <si>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ШТРАФЫ, САНКЦИИ, ВОЗМЕЩЕНИЕ УЩЕРБА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</si>
  <si>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</si>
  <si>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</si>
  <si>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</si>
  <si>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</si>
  <si>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</si>
  <si>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</si>
  <si>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</si>
  <si>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</si>
  <si>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</si>
  <si>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</si>
  <si>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</si>
  <si>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</si>
  <si>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</si>
  <si>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</si>
  <si>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</si>
  <si>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</si>
  <si>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</si>
  <si>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</si>
  <si>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</si>
  <si>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</si>
  <si>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</si>
  <si>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</si>
  <si>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</si>
  <si>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</si>
  <si>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</si>
  <si>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</si>
  <si>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</si>
  <si>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</si>
  <si>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</si>
  <si>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</si>
  <si>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государственного полномочия Российской  федерации по подготовке и проведению Всероссийской сельскохозяйственной переписи</t>
  </si>
  <si>
    <t>Сумма в тысячах рублей</t>
  </si>
  <si>
    <t>Приложение №1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</si>
  <si>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</si>
  <si>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03121</t>
  </si>
  <si>
    <t>Налог, взимаемый в связи с применением упрощенной системы налогообложения</t>
  </si>
  <si>
    <t>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</si>
  <si>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</si>
  <si>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</t>
  </si>
  <si>
    <t>051</t>
  </si>
  <si>
    <t xml:space="preserve">Субсидии бюджетам городских округов на реализацию федеральных целевых программ </t>
  </si>
  <si>
    <t>17</t>
  </si>
  <si>
    <t>Прочие неналоговые доходы</t>
  </si>
  <si>
    <t>04000</t>
  </si>
  <si>
    <t>Иные межбюджетные трансферты</t>
  </si>
  <si>
    <t>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</si>
  <si>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</si>
  <si>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Глава Махнёвского муниципального образования                                                    А.В.Лызлов</t>
  </si>
  <si>
    <t>СВОД  ДОХОДОВ БЮДЖЕТА МАХНЁВСКОГО МУНИЦИПАЛЬНОГО ОБРАЗОВАНИЯ  НА 2016 ГОД</t>
  </si>
  <si>
    <t xml:space="preserve"> к Решению Думы Махнёвского муниципального образования 22.12.2016 №  208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</si>
</sst>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48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 CYR"/>
      <family val="0"/>
    </font>
    <font>
      <b/>
      <sz val="12"/>
      <name val="Arial Cyr"/>
      <family val="0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8" fillId="33" borderId="0" xfId="0" applyFont="1" applyFill="1" applyAlignment="1">
      <alignment wrapText="1"/>
    </xf>
    <xf numFmtId="0" fontId="6" fillId="0" borderId="0" xfId="0" applyNumberFormat="1" applyFont="1" applyAlignment="1">
      <alignment wrapText="1"/>
    </xf>
    <xf numFmtId="0" fontId="6" fillId="33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0" fontId="8" fillId="33" borderId="18" xfId="0" applyNumberFormat="1" applyFont="1" applyFill="1" applyBorder="1" applyAlignment="1">
      <alignment horizontal="left" wrapText="1"/>
    </xf>
    <xf numFmtId="172" fontId="8" fillId="33" borderId="13" xfId="0" applyNumberFormat="1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172" fontId="8" fillId="33" borderId="20" xfId="0" applyNumberFormat="1" applyFont="1" applyFill="1" applyBorder="1" applyAlignment="1">
      <alignment/>
    </xf>
    <xf numFmtId="0" fontId="7" fillId="0" borderId="0" xfId="0" applyFont="1" applyAlignment="1">
      <alignment/>
    </xf>
    <xf numFmtId="172" fontId="6" fillId="0" borderId="0" xfId="0" applyNumberFormat="1" applyFont="1" applyAlignment="1">
      <alignment/>
    </xf>
    <xf numFmtId="0" fontId="8" fillId="33" borderId="21" xfId="0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 wrapText="1"/>
    </xf>
    <xf numFmtId="172" fontId="8" fillId="33" borderId="25" xfId="0" applyNumberFormat="1" applyFont="1" applyFill="1" applyBorder="1" applyAlignment="1">
      <alignment/>
    </xf>
    <xf numFmtId="172" fontId="8" fillId="33" borderId="26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72" fontId="6" fillId="33" borderId="21" xfId="0" applyNumberFormat="1" applyFont="1" applyFill="1" applyBorder="1" applyAlignment="1">
      <alignment/>
    </xf>
    <xf numFmtId="172" fontId="6" fillId="33" borderId="28" xfId="0" applyNumberFormat="1" applyFont="1" applyFill="1" applyBorder="1" applyAlignment="1">
      <alignment/>
    </xf>
    <xf numFmtId="173" fontId="6" fillId="33" borderId="20" xfId="0" applyNumberFormat="1" applyFont="1" applyFill="1" applyBorder="1" applyAlignment="1">
      <alignment horizontal="right"/>
    </xf>
    <xf numFmtId="49" fontId="8" fillId="33" borderId="29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/>
    </xf>
    <xf numFmtId="0" fontId="8" fillId="0" borderId="31" xfId="0" applyFont="1" applyBorder="1" applyAlignment="1">
      <alignment/>
    </xf>
    <xf numFmtId="172" fontId="8" fillId="33" borderId="32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72" fontId="6" fillId="33" borderId="25" xfId="0" applyNumberFormat="1" applyFont="1" applyFill="1" applyBorder="1" applyAlignment="1">
      <alignment/>
    </xf>
    <xf numFmtId="172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72" fontId="8" fillId="33" borderId="0" xfId="0" applyNumberFormat="1" applyFont="1" applyFill="1" applyBorder="1" applyAlignment="1">
      <alignment/>
    </xf>
    <xf numFmtId="49" fontId="8" fillId="33" borderId="27" xfId="0" applyNumberFormat="1" applyFont="1" applyFill="1" applyBorder="1" applyAlignment="1">
      <alignment horizontal="center"/>
    </xf>
    <xf numFmtId="172" fontId="8" fillId="33" borderId="21" xfId="0" applyNumberFormat="1" applyFont="1" applyFill="1" applyBorder="1" applyAlignment="1">
      <alignment horizontal="right"/>
    </xf>
    <xf numFmtId="172" fontId="8" fillId="33" borderId="28" xfId="0" applyNumberFormat="1" applyFont="1" applyFill="1" applyBorder="1" applyAlignment="1">
      <alignment horizontal="right"/>
    </xf>
    <xf numFmtId="172" fontId="8" fillId="33" borderId="20" xfId="0" applyNumberFormat="1" applyFont="1" applyFill="1" applyBorder="1" applyAlignment="1">
      <alignment horizontal="right"/>
    </xf>
    <xf numFmtId="49" fontId="6" fillId="33" borderId="24" xfId="0" applyNumberFormat="1" applyFont="1" applyFill="1" applyBorder="1" applyAlignment="1">
      <alignment wrapText="1"/>
    </xf>
    <xf numFmtId="172" fontId="6" fillId="33" borderId="21" xfId="0" applyNumberFormat="1" applyFont="1" applyFill="1" applyBorder="1" applyAlignment="1">
      <alignment horizontal="right"/>
    </xf>
    <xf numFmtId="49" fontId="8" fillId="33" borderId="24" xfId="0" applyNumberFormat="1" applyFont="1" applyFill="1" applyBorder="1" applyAlignment="1">
      <alignment wrapText="1"/>
    </xf>
    <xf numFmtId="49" fontId="8" fillId="0" borderId="0" xfId="0" applyNumberFormat="1" applyFont="1" applyAlignment="1">
      <alignment/>
    </xf>
    <xf numFmtId="172" fontId="8" fillId="33" borderId="21" xfId="0" applyNumberFormat="1" applyFont="1" applyFill="1" applyBorder="1" applyAlignment="1">
      <alignment/>
    </xf>
    <xf numFmtId="172" fontId="8" fillId="33" borderId="28" xfId="0" applyNumberFormat="1" applyFont="1" applyFill="1" applyBorder="1" applyAlignment="1">
      <alignment/>
    </xf>
    <xf numFmtId="173" fontId="8" fillId="33" borderId="20" xfId="0" applyNumberFormat="1" applyFont="1" applyFill="1" applyBorder="1" applyAlignment="1">
      <alignment horizontal="right"/>
    </xf>
    <xf numFmtId="0" fontId="10" fillId="33" borderId="37" xfId="0" applyFont="1" applyFill="1" applyBorder="1" applyAlignment="1">
      <alignment horizontal="justify" vertical="top" wrapText="1"/>
    </xf>
    <xf numFmtId="49" fontId="6" fillId="0" borderId="37" xfId="0" applyNumberFormat="1" applyFont="1" applyBorder="1" applyAlignment="1">
      <alignment/>
    </xf>
    <xf numFmtId="49" fontId="6" fillId="33" borderId="38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justify" vertical="top" wrapText="1"/>
    </xf>
    <xf numFmtId="172" fontId="6" fillId="33" borderId="25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/>
    </xf>
    <xf numFmtId="172" fontId="6" fillId="33" borderId="30" xfId="0" applyNumberFormat="1" applyFont="1" applyFill="1" applyBorder="1" applyAlignment="1">
      <alignment/>
    </xf>
    <xf numFmtId="172" fontId="6" fillId="33" borderId="32" xfId="0" applyNumberFormat="1" applyFont="1" applyFill="1" applyBorder="1" applyAlignment="1">
      <alignment/>
    </xf>
    <xf numFmtId="49" fontId="8" fillId="33" borderId="24" xfId="0" applyNumberFormat="1" applyFont="1" applyFill="1" applyBorder="1" applyAlignment="1">
      <alignment vertical="center" wrapText="1"/>
    </xf>
    <xf numFmtId="49" fontId="6" fillId="33" borderId="0" xfId="0" applyNumberFormat="1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21" xfId="0" applyFont="1" applyFill="1" applyBorder="1" applyAlignment="1">
      <alignment vertical="top" wrapText="1"/>
    </xf>
    <xf numFmtId="172" fontId="8" fillId="33" borderId="30" xfId="0" applyNumberFormat="1" applyFont="1" applyFill="1" applyBorder="1" applyAlignment="1">
      <alignment horizontal="right"/>
    </xf>
    <xf numFmtId="49" fontId="8" fillId="33" borderId="0" xfId="0" applyNumberFormat="1" applyFont="1" applyFill="1" applyAlignment="1">
      <alignment/>
    </xf>
    <xf numFmtId="180" fontId="8" fillId="33" borderId="20" xfId="0" applyNumberFormat="1" applyFont="1" applyFill="1" applyBorder="1" applyAlignment="1">
      <alignment horizontal="right"/>
    </xf>
    <xf numFmtId="49" fontId="8" fillId="33" borderId="38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 horizontal="right"/>
    </xf>
    <xf numFmtId="172" fontId="8" fillId="33" borderId="32" xfId="0" applyNumberFormat="1" applyFont="1" applyFill="1" applyBorder="1" applyAlignment="1">
      <alignment horizontal="right"/>
    </xf>
    <xf numFmtId="172" fontId="8" fillId="33" borderId="20" xfId="0" applyNumberFormat="1" applyFont="1" applyFill="1" applyBorder="1" applyAlignment="1">
      <alignment horizontal="right"/>
    </xf>
    <xf numFmtId="49" fontId="6" fillId="33" borderId="18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wrapText="1"/>
    </xf>
    <xf numFmtId="172" fontId="6" fillId="33" borderId="30" xfId="0" applyNumberFormat="1" applyFont="1" applyFill="1" applyBorder="1" applyAlignment="1">
      <alignment horizontal="right"/>
    </xf>
    <xf numFmtId="172" fontId="6" fillId="33" borderId="32" xfId="0" applyNumberFormat="1" applyFont="1" applyFill="1" applyBorder="1" applyAlignment="1">
      <alignment horizontal="right"/>
    </xf>
    <xf numFmtId="172" fontId="6" fillId="33" borderId="20" xfId="0" applyNumberFormat="1" applyFont="1" applyFill="1" applyBorder="1" applyAlignment="1">
      <alignment horizontal="right"/>
    </xf>
    <xf numFmtId="49" fontId="6" fillId="33" borderId="22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wrapText="1"/>
    </xf>
    <xf numFmtId="172" fontId="11" fillId="33" borderId="25" xfId="0" applyNumberFormat="1" applyFont="1" applyFill="1" applyBorder="1" applyAlignment="1">
      <alignment/>
    </xf>
    <xf numFmtId="173" fontId="6" fillId="33" borderId="20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horizontal="center"/>
    </xf>
    <xf numFmtId="0" fontId="10" fillId="33" borderId="37" xfId="0" applyFont="1" applyFill="1" applyBorder="1" applyAlignment="1">
      <alignment wrapText="1"/>
    </xf>
    <xf numFmtId="172" fontId="6" fillId="33" borderId="28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172" fontId="8" fillId="33" borderId="25" xfId="0" applyNumberFormat="1" applyFont="1" applyFill="1" applyBorder="1" applyAlignment="1">
      <alignment/>
    </xf>
    <xf numFmtId="172" fontId="8" fillId="33" borderId="26" xfId="0" applyNumberFormat="1" applyFont="1" applyFill="1" applyBorder="1" applyAlignment="1">
      <alignment/>
    </xf>
    <xf numFmtId="172" fontId="8" fillId="33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10" fillId="33" borderId="28" xfId="0" applyFont="1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172" fontId="11" fillId="33" borderId="21" xfId="0" applyNumberFormat="1" applyFont="1" applyFill="1" applyBorder="1" applyAlignment="1">
      <alignment/>
    </xf>
    <xf numFmtId="0" fontId="10" fillId="33" borderId="29" xfId="0" applyNumberFormat="1" applyFont="1" applyFill="1" applyBorder="1" applyAlignment="1">
      <alignment horizontal="left" vertical="top" wrapText="1"/>
    </xf>
    <xf numFmtId="0" fontId="10" fillId="33" borderId="28" xfId="0" applyNumberFormat="1" applyFont="1" applyFill="1" applyBorder="1" applyAlignment="1">
      <alignment horizontal="left" vertical="top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9" fillId="0" borderId="21" xfId="0" applyFont="1" applyBorder="1" applyAlignment="1">
      <alignment wrapText="1"/>
    </xf>
    <xf numFmtId="172" fontId="8" fillId="33" borderId="21" xfId="0" applyNumberFormat="1" applyFont="1" applyFill="1" applyBorder="1" applyAlignment="1">
      <alignment horizontal="right"/>
    </xf>
    <xf numFmtId="172" fontId="8" fillId="33" borderId="28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33" borderId="21" xfId="0" applyFont="1" applyFill="1" applyBorder="1" applyAlignment="1">
      <alignment wrapText="1"/>
    </xf>
    <xf numFmtId="0" fontId="9" fillId="0" borderId="39" xfId="0" applyFont="1" applyBorder="1" applyAlignment="1">
      <alignment wrapText="1"/>
    </xf>
    <xf numFmtId="172" fontId="8" fillId="33" borderId="39" xfId="0" applyNumberFormat="1" applyFont="1" applyFill="1" applyBorder="1" applyAlignment="1">
      <alignment/>
    </xf>
    <xf numFmtId="172" fontId="8" fillId="33" borderId="40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wrapText="1"/>
    </xf>
    <xf numFmtId="0" fontId="6" fillId="0" borderId="37" xfId="0" applyFont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9" fillId="0" borderId="21" xfId="0" applyFont="1" applyBorder="1" applyAlignment="1">
      <alignment/>
    </xf>
    <xf numFmtId="0" fontId="6" fillId="33" borderId="41" xfId="0" applyNumberFormat="1" applyFont="1" applyFill="1" applyBorder="1" applyAlignment="1">
      <alignment wrapText="1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0" fontId="6" fillId="0" borderId="41" xfId="0" applyNumberFormat="1" applyFont="1" applyFill="1" applyBorder="1" applyAlignment="1">
      <alignment vertical="top" wrapText="1"/>
    </xf>
    <xf numFmtId="172" fontId="11" fillId="33" borderId="39" xfId="0" applyNumberFormat="1" applyFont="1" applyFill="1" applyBorder="1" applyAlignment="1">
      <alignment/>
    </xf>
    <xf numFmtId="172" fontId="6" fillId="33" borderId="40" xfId="0" applyNumberFormat="1" applyFont="1" applyFill="1" applyBorder="1" applyAlignment="1">
      <alignment/>
    </xf>
    <xf numFmtId="173" fontId="6" fillId="33" borderId="42" xfId="0" applyNumberFormat="1" applyFont="1" applyFill="1" applyBorder="1" applyAlignment="1">
      <alignment horizontal="right"/>
    </xf>
    <xf numFmtId="49" fontId="8" fillId="0" borderId="45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 vertical="top" wrapText="1"/>
    </xf>
    <xf numFmtId="172" fontId="11" fillId="33" borderId="46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72" fontId="8" fillId="33" borderId="46" xfId="0" applyNumberFormat="1" applyFont="1" applyFill="1" applyBorder="1" applyAlignment="1">
      <alignment/>
    </xf>
    <xf numFmtId="173" fontId="8" fillId="33" borderId="42" xfId="0" applyNumberFormat="1" applyFont="1" applyFill="1" applyBorder="1" applyAlignment="1">
      <alignment horizontal="right"/>
    </xf>
    <xf numFmtId="49" fontId="6" fillId="0" borderId="47" xfId="0" applyNumberFormat="1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 vertical="top" wrapText="1"/>
    </xf>
    <xf numFmtId="172" fontId="13" fillId="33" borderId="46" xfId="0" applyNumberFormat="1" applyFont="1" applyFill="1" applyBorder="1" applyAlignment="1">
      <alignment/>
    </xf>
    <xf numFmtId="172" fontId="6" fillId="33" borderId="46" xfId="0" applyNumberFormat="1" applyFont="1" applyFill="1" applyBorder="1" applyAlignment="1">
      <alignment/>
    </xf>
    <xf numFmtId="49" fontId="6" fillId="0" borderId="4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38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4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8" fillId="0" borderId="22" xfId="0" applyNumberFormat="1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49" fontId="8" fillId="33" borderId="51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 shrinkToFit="1"/>
    </xf>
    <xf numFmtId="49" fontId="8" fillId="33" borderId="22" xfId="0" applyNumberFormat="1" applyFont="1" applyFill="1" applyBorder="1" applyAlignment="1">
      <alignment horizontal="center" shrinkToFi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87" zoomScaleSheetLayoutView="87" zoomScalePageLayoutView="0" workbookViewId="0" topLeftCell="A1">
      <selection activeCell="I6" sqref="I6:P6"/>
    </sheetView>
  </sheetViews>
  <sheetFormatPr defaultColWidth="9.00390625" defaultRowHeight="12.75"/>
  <cols>
    <col min="1" max="1" width="5.25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125" style="2" customWidth="1"/>
    <col min="10" max="10" width="68.3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7.625" style="1" hidden="1" customWidth="1"/>
    <col min="16" max="16" width="26.375" style="1" customWidth="1"/>
    <col min="17" max="17" width="11.75390625" style="1" hidden="1" customWidth="1"/>
    <col min="18" max="20" width="9.625" style="1" customWidth="1"/>
    <col min="21" max="16384" width="9.125" style="1" customWidth="1"/>
  </cols>
  <sheetData>
    <row r="1" spans="10:17" ht="0.75" customHeight="1">
      <c r="J1" s="190"/>
      <c r="K1" s="190"/>
      <c r="L1" s="191"/>
      <c r="M1" s="191"/>
      <c r="N1" s="191"/>
      <c r="O1" s="191"/>
      <c r="P1" s="191"/>
      <c r="Q1" s="5"/>
    </row>
    <row r="2" spans="10:17" ht="12.75" hidden="1">
      <c r="J2" s="192"/>
      <c r="K2" s="192"/>
      <c r="L2" s="191"/>
      <c r="M2" s="191"/>
      <c r="N2" s="191"/>
      <c r="O2" s="191"/>
      <c r="P2" s="191"/>
      <c r="Q2" s="5"/>
    </row>
    <row r="3" spans="10:17" ht="12.75" hidden="1">
      <c r="J3" s="193"/>
      <c r="K3" s="193"/>
      <c r="L3" s="194"/>
      <c r="M3" s="194"/>
      <c r="N3" s="194"/>
      <c r="O3" s="194"/>
      <c r="P3" s="194"/>
      <c r="Q3" s="6"/>
    </row>
    <row r="4" spans="10:17" ht="15" hidden="1">
      <c r="J4" s="195"/>
      <c r="K4" s="195"/>
      <c r="L4" s="195"/>
      <c r="M4" s="195"/>
      <c r="N4" s="195"/>
      <c r="O4" s="195"/>
      <c r="P4" s="195"/>
      <c r="Q4" s="7"/>
    </row>
    <row r="5" spans="1:26" ht="15.75">
      <c r="A5" s="8"/>
      <c r="B5" s="8"/>
      <c r="C5" s="8"/>
      <c r="D5" s="8"/>
      <c r="E5" s="8"/>
      <c r="F5" s="8"/>
      <c r="G5" s="8"/>
      <c r="H5" s="8"/>
      <c r="I5" s="9"/>
      <c r="J5" s="184" t="s">
        <v>88</v>
      </c>
      <c r="K5" s="185"/>
      <c r="L5" s="185"/>
      <c r="M5" s="185"/>
      <c r="N5" s="185"/>
      <c r="O5" s="185"/>
      <c r="P5" s="185"/>
      <c r="Q5" s="10"/>
      <c r="R5" s="8"/>
      <c r="S5" s="8"/>
      <c r="T5" s="8"/>
      <c r="U5" s="8"/>
      <c r="V5" s="8"/>
      <c r="W5" s="8"/>
      <c r="X5" s="8"/>
      <c r="Y5" s="8"/>
      <c r="Z5" s="8"/>
    </row>
    <row r="6" spans="1:26" ht="15.75">
      <c r="A6" s="8"/>
      <c r="B6" s="8"/>
      <c r="C6" s="8"/>
      <c r="D6" s="8"/>
      <c r="E6" s="8"/>
      <c r="F6" s="8"/>
      <c r="G6" s="8"/>
      <c r="H6" s="8"/>
      <c r="I6" s="219" t="s">
        <v>105</v>
      </c>
      <c r="J6" s="220"/>
      <c r="K6" s="220"/>
      <c r="L6" s="220"/>
      <c r="M6" s="220"/>
      <c r="N6" s="220"/>
      <c r="O6" s="220"/>
      <c r="P6" s="220"/>
      <c r="Q6" s="10"/>
      <c r="R6" s="8"/>
      <c r="S6" s="8"/>
      <c r="T6" s="8"/>
      <c r="U6" s="8"/>
      <c r="V6" s="8"/>
      <c r="W6" s="8"/>
      <c r="X6" s="8"/>
      <c r="Y6" s="8"/>
      <c r="Z6" s="8"/>
    </row>
    <row r="7" spans="1:26" ht="26.25" customHeigh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174"/>
      <c r="S7" s="174"/>
      <c r="T7" s="174"/>
      <c r="U7" s="174"/>
      <c r="V7" s="174"/>
      <c r="W7" s="174"/>
      <c r="X7" s="174"/>
      <c r="Y7" s="174"/>
      <c r="Z7" s="174"/>
    </row>
    <row r="8" spans="1:26" ht="24.75" customHeight="1" hidden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  <c r="R8" s="174"/>
      <c r="S8" s="174"/>
      <c r="T8" s="174"/>
      <c r="U8" s="174"/>
      <c r="V8" s="174"/>
      <c r="W8" s="174"/>
      <c r="X8" s="174"/>
      <c r="Y8" s="174"/>
      <c r="Z8" s="174"/>
    </row>
    <row r="9" spans="1:26" ht="2.25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0.25" customHeight="1" thickBot="1">
      <c r="A10" s="217" t="s">
        <v>104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.5" hidden="1" thickBot="1">
      <c r="A11" s="8"/>
      <c r="B11" s="8"/>
      <c r="C11" s="8"/>
      <c r="D11" s="8"/>
      <c r="E11" s="8"/>
      <c r="F11" s="8"/>
      <c r="G11" s="8"/>
      <c r="H11" s="8"/>
      <c r="I11" s="9"/>
      <c r="J11" s="13"/>
      <c r="K11" s="14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44.25" customHeight="1" thickBot="1">
      <c r="A12" s="15" t="s">
        <v>5</v>
      </c>
      <c r="B12" s="205" t="s">
        <v>46</v>
      </c>
      <c r="C12" s="206"/>
      <c r="D12" s="206"/>
      <c r="E12" s="206"/>
      <c r="F12" s="206"/>
      <c r="G12" s="206"/>
      <c r="H12" s="206"/>
      <c r="I12" s="207"/>
      <c r="J12" s="16" t="s">
        <v>47</v>
      </c>
      <c r="K12" s="17" t="s">
        <v>69</v>
      </c>
      <c r="L12" s="18" t="s">
        <v>70</v>
      </c>
      <c r="M12" s="19" t="s">
        <v>67</v>
      </c>
      <c r="N12" s="19" t="s">
        <v>67</v>
      </c>
      <c r="O12" s="20" t="s">
        <v>68</v>
      </c>
      <c r="P12" s="21" t="s">
        <v>87</v>
      </c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" customHeight="1" thickBot="1">
      <c r="A13" s="22">
        <v>1</v>
      </c>
      <c r="B13" s="208">
        <v>2</v>
      </c>
      <c r="C13" s="209"/>
      <c r="D13" s="209"/>
      <c r="E13" s="209"/>
      <c r="F13" s="209"/>
      <c r="G13" s="209"/>
      <c r="H13" s="209"/>
      <c r="I13" s="210"/>
      <c r="J13" s="23">
        <v>3</v>
      </c>
      <c r="K13" s="24">
        <v>4</v>
      </c>
      <c r="L13" s="24">
        <v>5</v>
      </c>
      <c r="M13" s="24">
        <v>4</v>
      </c>
      <c r="N13" s="24"/>
      <c r="O13" s="24">
        <v>6</v>
      </c>
      <c r="P13" s="25">
        <v>6</v>
      </c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" customHeight="1">
      <c r="A14" s="26">
        <v>1</v>
      </c>
      <c r="B14" s="27" t="s">
        <v>2</v>
      </c>
      <c r="C14" s="28" t="s">
        <v>0</v>
      </c>
      <c r="D14" s="29" t="s">
        <v>3</v>
      </c>
      <c r="E14" s="211" t="s">
        <v>4</v>
      </c>
      <c r="F14" s="212"/>
      <c r="G14" s="29" t="s">
        <v>3</v>
      </c>
      <c r="H14" s="29" t="s">
        <v>1</v>
      </c>
      <c r="I14" s="30" t="s">
        <v>2</v>
      </c>
      <c r="J14" s="31" t="s">
        <v>30</v>
      </c>
      <c r="K14" s="32">
        <f>SUM(K16,K19,K23,K26,K27,K37,K30,K32,K34,)</f>
        <v>35457.3</v>
      </c>
      <c r="L14" s="32">
        <f>SUM(L16,L19,L23,L26,L27,L37,L30,L32,L34,)</f>
        <v>19307.200000000004</v>
      </c>
      <c r="M14" s="32">
        <f>SUM(M16,M19,M23,M26,M27,M37,M30,M32,M34,)</f>
        <v>0</v>
      </c>
      <c r="N14" s="32">
        <f>SUM(N16,N19,N23,N26,N27,N37,N30,N32,N34,)</f>
        <v>25507.5</v>
      </c>
      <c r="O14" s="33">
        <f>SUM(O16,O19,O23,O26,O27,O37,O30,O32,O34,)</f>
        <v>28075</v>
      </c>
      <c r="P14" s="34">
        <f>SUM(P16,P19,P23,P26,P27,P37,P30,P32,P34,P17)+P38</f>
        <v>43004.03199999999</v>
      </c>
      <c r="Q14" s="35"/>
      <c r="R14" s="8"/>
      <c r="S14" s="8"/>
      <c r="T14" s="36"/>
      <c r="U14" s="8"/>
      <c r="V14" s="8"/>
      <c r="W14" s="8"/>
      <c r="X14" s="8"/>
      <c r="Y14" s="8"/>
      <c r="Z14" s="8"/>
    </row>
    <row r="15" spans="1:26" ht="18.75" customHeight="1">
      <c r="A15" s="37">
        <v>2</v>
      </c>
      <c r="B15" s="38" t="s">
        <v>2</v>
      </c>
      <c r="C15" s="38" t="s">
        <v>0</v>
      </c>
      <c r="D15" s="39" t="s">
        <v>6</v>
      </c>
      <c r="E15" s="213" t="s">
        <v>4</v>
      </c>
      <c r="F15" s="214"/>
      <c r="G15" s="39" t="s">
        <v>3</v>
      </c>
      <c r="H15" s="39" t="s">
        <v>1</v>
      </c>
      <c r="I15" s="40" t="s">
        <v>2</v>
      </c>
      <c r="J15" s="41" t="s">
        <v>31</v>
      </c>
      <c r="K15" s="42">
        <f aca="true" t="shared" si="0" ref="K15:P15">K16</f>
        <v>21241.3</v>
      </c>
      <c r="L15" s="42">
        <f t="shared" si="0"/>
        <v>15920.9</v>
      </c>
      <c r="M15" s="42">
        <f t="shared" si="0"/>
        <v>0</v>
      </c>
      <c r="N15" s="42">
        <f t="shared" si="0"/>
        <v>21240</v>
      </c>
      <c r="O15" s="43">
        <f t="shared" si="0"/>
        <v>21870</v>
      </c>
      <c r="P15" s="34">
        <f t="shared" si="0"/>
        <v>27800</v>
      </c>
      <c r="Q15" s="8"/>
      <c r="R15" s="8"/>
      <c r="S15" s="8"/>
      <c r="T15" s="36"/>
      <c r="U15" s="8"/>
      <c r="V15" s="8"/>
      <c r="W15" s="8"/>
      <c r="X15" s="8"/>
      <c r="Y15" s="8"/>
      <c r="Z15" s="8"/>
    </row>
    <row r="16" spans="1:26" ht="12" customHeight="1">
      <c r="A16" s="44">
        <v>3</v>
      </c>
      <c r="B16" s="45" t="s">
        <v>2</v>
      </c>
      <c r="C16" s="46" t="s">
        <v>0</v>
      </c>
      <c r="D16" s="47" t="s">
        <v>6</v>
      </c>
      <c r="E16" s="188" t="s">
        <v>7</v>
      </c>
      <c r="F16" s="189"/>
      <c r="G16" s="47" t="s">
        <v>6</v>
      </c>
      <c r="H16" s="47" t="s">
        <v>1</v>
      </c>
      <c r="I16" s="48" t="s">
        <v>8</v>
      </c>
      <c r="J16" s="49" t="s">
        <v>32</v>
      </c>
      <c r="K16" s="50">
        <v>21241.3</v>
      </c>
      <c r="L16" s="50">
        <v>15920.9</v>
      </c>
      <c r="M16" s="8"/>
      <c r="N16" s="50">
        <v>21240</v>
      </c>
      <c r="O16" s="51">
        <v>21870</v>
      </c>
      <c r="P16" s="52">
        <v>27800</v>
      </c>
      <c r="Q16" s="8"/>
      <c r="R16" s="8"/>
      <c r="S16" s="8"/>
      <c r="T16" s="36"/>
      <c r="U16" s="8"/>
      <c r="V16" s="8"/>
      <c r="W16" s="8"/>
      <c r="X16" s="8"/>
      <c r="Y16" s="8"/>
      <c r="Z16" s="8"/>
    </row>
    <row r="17" spans="1:26" ht="48" customHeight="1">
      <c r="A17" s="37">
        <v>4</v>
      </c>
      <c r="B17" s="53" t="s">
        <v>2</v>
      </c>
      <c r="C17" s="38" t="s">
        <v>0</v>
      </c>
      <c r="D17" s="39" t="s">
        <v>73</v>
      </c>
      <c r="E17" s="213" t="s">
        <v>4</v>
      </c>
      <c r="F17" s="214"/>
      <c r="G17" s="39" t="s">
        <v>3</v>
      </c>
      <c r="H17" s="39" t="s">
        <v>1</v>
      </c>
      <c r="I17" s="40" t="s">
        <v>2</v>
      </c>
      <c r="J17" s="41" t="s">
        <v>80</v>
      </c>
      <c r="K17" s="54"/>
      <c r="L17" s="54"/>
      <c r="M17" s="55"/>
      <c r="N17" s="54"/>
      <c r="O17" s="56"/>
      <c r="P17" s="34">
        <f>P18</f>
        <v>5177.732</v>
      </c>
      <c r="Q17" s="8"/>
      <c r="R17" s="8"/>
      <c r="S17" s="8"/>
      <c r="T17" s="36"/>
      <c r="U17" s="8"/>
      <c r="V17" s="8"/>
      <c r="W17" s="8"/>
      <c r="X17" s="8"/>
      <c r="Y17" s="8"/>
      <c r="Z17" s="8"/>
    </row>
    <row r="18" spans="1:26" ht="30.75" customHeight="1">
      <c r="A18" s="57">
        <v>5</v>
      </c>
      <c r="B18" s="45" t="s">
        <v>2</v>
      </c>
      <c r="C18" s="58" t="s">
        <v>0</v>
      </c>
      <c r="D18" s="59" t="s">
        <v>73</v>
      </c>
      <c r="E18" s="60" t="s">
        <v>10</v>
      </c>
      <c r="F18" s="58" t="s">
        <v>2</v>
      </c>
      <c r="G18" s="59" t="s">
        <v>6</v>
      </c>
      <c r="H18" s="59" t="s">
        <v>1</v>
      </c>
      <c r="I18" s="61" t="s">
        <v>8</v>
      </c>
      <c r="J18" s="62" t="s">
        <v>81</v>
      </c>
      <c r="K18" s="63"/>
      <c r="L18" s="63"/>
      <c r="M18" s="8"/>
      <c r="N18" s="63"/>
      <c r="O18" s="64"/>
      <c r="P18" s="52">
        <v>5177.732</v>
      </c>
      <c r="Q18" s="35"/>
      <c r="R18" s="8"/>
      <c r="S18" s="8"/>
      <c r="T18" s="8"/>
      <c r="U18" s="8"/>
      <c r="V18" s="8"/>
      <c r="W18" s="8"/>
      <c r="X18" s="8"/>
      <c r="Y18" s="8"/>
      <c r="Z18" s="8"/>
    </row>
    <row r="19" spans="1:26" ht="15.75">
      <c r="A19" s="37">
        <v>6</v>
      </c>
      <c r="B19" s="38" t="s">
        <v>2</v>
      </c>
      <c r="C19" s="38" t="s">
        <v>0</v>
      </c>
      <c r="D19" s="39" t="s">
        <v>9</v>
      </c>
      <c r="E19" s="201" t="s">
        <v>4</v>
      </c>
      <c r="F19" s="202"/>
      <c r="G19" s="39" t="s">
        <v>3</v>
      </c>
      <c r="H19" s="39" t="s">
        <v>1</v>
      </c>
      <c r="I19" s="40" t="s">
        <v>2</v>
      </c>
      <c r="J19" s="41" t="s">
        <v>33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34">
        <f>P21+P22+P20</f>
        <v>1437</v>
      </c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1.5" customHeight="1">
      <c r="A20" s="37">
        <v>7</v>
      </c>
      <c r="B20" s="65" t="s">
        <v>2</v>
      </c>
      <c r="C20" s="46" t="s">
        <v>0</v>
      </c>
      <c r="D20" s="47" t="s">
        <v>9</v>
      </c>
      <c r="E20" s="188" t="s">
        <v>13</v>
      </c>
      <c r="F20" s="189" t="s">
        <v>2</v>
      </c>
      <c r="G20" s="47" t="s">
        <v>6</v>
      </c>
      <c r="H20" s="47" t="s">
        <v>1</v>
      </c>
      <c r="I20" s="48" t="s">
        <v>8</v>
      </c>
      <c r="J20" s="49" t="s">
        <v>91</v>
      </c>
      <c r="K20" s="42"/>
      <c r="L20" s="42"/>
      <c r="M20" s="66"/>
      <c r="N20" s="42"/>
      <c r="O20" s="43"/>
      <c r="P20" s="52">
        <v>490</v>
      </c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1.5">
      <c r="A21" s="44">
        <v>8</v>
      </c>
      <c r="B21" s="45" t="s">
        <v>2</v>
      </c>
      <c r="C21" s="46" t="s">
        <v>0</v>
      </c>
      <c r="D21" s="47" t="s">
        <v>9</v>
      </c>
      <c r="E21" s="188" t="s">
        <v>7</v>
      </c>
      <c r="F21" s="189"/>
      <c r="G21" s="47" t="s">
        <v>10</v>
      </c>
      <c r="H21" s="47" t="s">
        <v>1</v>
      </c>
      <c r="I21" s="48" t="s">
        <v>8</v>
      </c>
      <c r="J21" s="49" t="s">
        <v>34</v>
      </c>
      <c r="K21" s="50">
        <v>750</v>
      </c>
      <c r="L21" s="50">
        <v>751</v>
      </c>
      <c r="M21" s="8"/>
      <c r="N21" s="50">
        <v>790</v>
      </c>
      <c r="O21" s="51">
        <v>810</v>
      </c>
      <c r="P21" s="52">
        <v>900</v>
      </c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>
      <c r="A22" s="44">
        <v>9</v>
      </c>
      <c r="B22" s="46" t="s">
        <v>2</v>
      </c>
      <c r="C22" s="46" t="s">
        <v>0</v>
      </c>
      <c r="D22" s="47" t="s">
        <v>9</v>
      </c>
      <c r="E22" s="188" t="s">
        <v>11</v>
      </c>
      <c r="F22" s="189"/>
      <c r="G22" s="47" t="s">
        <v>6</v>
      </c>
      <c r="H22" s="47" t="s">
        <v>1</v>
      </c>
      <c r="I22" s="48" t="s">
        <v>8</v>
      </c>
      <c r="J22" s="49" t="s">
        <v>35</v>
      </c>
      <c r="K22" s="63">
        <v>12</v>
      </c>
      <c r="L22" s="63">
        <v>11.3</v>
      </c>
      <c r="M22" s="8"/>
      <c r="N22" s="50">
        <v>2</v>
      </c>
      <c r="O22" s="51">
        <v>5</v>
      </c>
      <c r="P22" s="52">
        <v>47</v>
      </c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37">
        <v>10</v>
      </c>
      <c r="B23" s="67" t="s">
        <v>2</v>
      </c>
      <c r="C23" s="38" t="s">
        <v>0</v>
      </c>
      <c r="D23" s="39" t="s">
        <v>12</v>
      </c>
      <c r="E23" s="201" t="s">
        <v>4</v>
      </c>
      <c r="F23" s="202"/>
      <c r="G23" s="39" t="s">
        <v>3</v>
      </c>
      <c r="H23" s="39" t="s">
        <v>1</v>
      </c>
      <c r="I23" s="40" t="s">
        <v>2</v>
      </c>
      <c r="J23" s="41" t="s">
        <v>37</v>
      </c>
      <c r="K23" s="68">
        <f aca="true" t="shared" si="1" ref="K23:P23">SUM(K24:K25)</f>
        <v>1050</v>
      </c>
      <c r="L23" s="68">
        <f t="shared" si="1"/>
        <v>820.4</v>
      </c>
      <c r="M23" s="68">
        <f t="shared" si="1"/>
        <v>0</v>
      </c>
      <c r="N23" s="68">
        <f t="shared" si="1"/>
        <v>980</v>
      </c>
      <c r="O23" s="69">
        <f t="shared" si="1"/>
        <v>1000</v>
      </c>
      <c r="P23" s="70">
        <f t="shared" si="1"/>
        <v>1600</v>
      </c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>
      <c r="A24" s="44">
        <v>11</v>
      </c>
      <c r="B24" s="46" t="s">
        <v>2</v>
      </c>
      <c r="C24" s="46" t="s">
        <v>0</v>
      </c>
      <c r="D24" s="47" t="s">
        <v>12</v>
      </c>
      <c r="E24" s="188" t="s">
        <v>13</v>
      </c>
      <c r="F24" s="189"/>
      <c r="G24" s="47" t="s">
        <v>3</v>
      </c>
      <c r="H24" s="47" t="s">
        <v>1</v>
      </c>
      <c r="I24" s="48" t="s">
        <v>8</v>
      </c>
      <c r="J24" s="49" t="s">
        <v>36</v>
      </c>
      <c r="K24" s="63">
        <v>300</v>
      </c>
      <c r="L24" s="63">
        <v>182.5</v>
      </c>
      <c r="M24" s="8"/>
      <c r="N24" s="50">
        <v>300</v>
      </c>
      <c r="O24" s="51">
        <v>300</v>
      </c>
      <c r="P24" s="52">
        <v>500</v>
      </c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2" customFormat="1" ht="15.75">
      <c r="A25" s="44">
        <v>12</v>
      </c>
      <c r="B25" s="45" t="s">
        <v>2</v>
      </c>
      <c r="C25" s="46" t="s">
        <v>0</v>
      </c>
      <c r="D25" s="47" t="s">
        <v>12</v>
      </c>
      <c r="E25" s="188" t="s">
        <v>15</v>
      </c>
      <c r="F25" s="189"/>
      <c r="G25" s="47" t="s">
        <v>3</v>
      </c>
      <c r="H25" s="47" t="s">
        <v>1</v>
      </c>
      <c r="I25" s="48" t="s">
        <v>8</v>
      </c>
      <c r="J25" s="71" t="s">
        <v>38</v>
      </c>
      <c r="K25" s="72">
        <v>750</v>
      </c>
      <c r="L25" s="72">
        <v>637.9</v>
      </c>
      <c r="M25" s="9"/>
      <c r="N25" s="50">
        <v>680</v>
      </c>
      <c r="O25" s="51">
        <v>700</v>
      </c>
      <c r="P25" s="52">
        <v>1100</v>
      </c>
      <c r="Q25" s="8"/>
      <c r="R25" s="8"/>
      <c r="S25" s="9"/>
      <c r="T25" s="9"/>
      <c r="U25" s="9"/>
      <c r="V25" s="9"/>
      <c r="W25" s="9"/>
      <c r="X25" s="9"/>
      <c r="Y25" s="9"/>
      <c r="Z25" s="9"/>
    </row>
    <row r="26" spans="1:26" s="2" customFormat="1" ht="15" customHeight="1">
      <c r="A26" s="37">
        <v>13</v>
      </c>
      <c r="B26" s="38" t="s">
        <v>2</v>
      </c>
      <c r="C26" s="38" t="s">
        <v>0</v>
      </c>
      <c r="D26" s="39" t="s">
        <v>53</v>
      </c>
      <c r="E26" s="201" t="s">
        <v>4</v>
      </c>
      <c r="F26" s="202"/>
      <c r="G26" s="39" t="s">
        <v>3</v>
      </c>
      <c r="H26" s="39" t="s">
        <v>1</v>
      </c>
      <c r="I26" s="40" t="s">
        <v>2</v>
      </c>
      <c r="J26" s="73" t="s">
        <v>54</v>
      </c>
      <c r="K26" s="68">
        <v>25</v>
      </c>
      <c r="L26" s="68">
        <v>43.2</v>
      </c>
      <c r="M26" s="74"/>
      <c r="N26" s="75">
        <v>53</v>
      </c>
      <c r="O26" s="76">
        <v>40</v>
      </c>
      <c r="P26" s="77">
        <v>130</v>
      </c>
      <c r="Q26" s="8"/>
      <c r="R26" s="8"/>
      <c r="S26" s="9"/>
      <c r="T26" s="9"/>
      <c r="U26" s="9"/>
      <c r="V26" s="9"/>
      <c r="W26" s="9"/>
      <c r="X26" s="9"/>
      <c r="Y26" s="9"/>
      <c r="Z26" s="9"/>
    </row>
    <row r="27" spans="1:26" s="2" customFormat="1" ht="47.25">
      <c r="A27" s="37">
        <v>14</v>
      </c>
      <c r="B27" s="38" t="s">
        <v>2</v>
      </c>
      <c r="C27" s="38" t="s">
        <v>0</v>
      </c>
      <c r="D27" s="39" t="s">
        <v>16</v>
      </c>
      <c r="E27" s="201" t="s">
        <v>4</v>
      </c>
      <c r="F27" s="202"/>
      <c r="G27" s="39" t="s">
        <v>3</v>
      </c>
      <c r="H27" s="39" t="s">
        <v>1</v>
      </c>
      <c r="I27" s="40" t="s">
        <v>2</v>
      </c>
      <c r="J27" s="73" t="s">
        <v>49</v>
      </c>
      <c r="K27" s="68">
        <f aca="true" t="shared" si="2" ref="K27:P27">SUM(K28:K29)</f>
        <v>445</v>
      </c>
      <c r="L27" s="68">
        <f t="shared" si="2"/>
        <v>343.2</v>
      </c>
      <c r="M27" s="68">
        <f t="shared" si="2"/>
        <v>0</v>
      </c>
      <c r="N27" s="68">
        <f t="shared" si="2"/>
        <v>350</v>
      </c>
      <c r="O27" s="69">
        <f t="shared" si="2"/>
        <v>350</v>
      </c>
      <c r="P27" s="70">
        <f t="shared" si="2"/>
        <v>700</v>
      </c>
      <c r="Q27" s="8"/>
      <c r="R27" s="8"/>
      <c r="S27" s="9"/>
      <c r="T27" s="9"/>
      <c r="U27" s="9"/>
      <c r="V27" s="9"/>
      <c r="W27" s="9"/>
      <c r="X27" s="9"/>
      <c r="Y27" s="9"/>
      <c r="Z27" s="9"/>
    </row>
    <row r="28" spans="1:26" s="2" customFormat="1" ht="89.25" customHeight="1">
      <c r="A28" s="44">
        <v>15</v>
      </c>
      <c r="B28" s="46" t="s">
        <v>2</v>
      </c>
      <c r="C28" s="46" t="s">
        <v>0</v>
      </c>
      <c r="D28" s="47" t="s">
        <v>16</v>
      </c>
      <c r="E28" s="188" t="s">
        <v>20</v>
      </c>
      <c r="F28" s="189"/>
      <c r="G28" s="47" t="s">
        <v>3</v>
      </c>
      <c r="H28" s="47" t="s">
        <v>1</v>
      </c>
      <c r="I28" s="48" t="s">
        <v>21</v>
      </c>
      <c r="J28" s="78" t="s">
        <v>63</v>
      </c>
      <c r="K28" s="72">
        <v>445</v>
      </c>
      <c r="L28" s="72">
        <v>343.2</v>
      </c>
      <c r="M28" s="79"/>
      <c r="N28" s="50">
        <v>350</v>
      </c>
      <c r="O28" s="51">
        <v>350</v>
      </c>
      <c r="P28" s="52">
        <v>700</v>
      </c>
      <c r="Q28" s="8"/>
      <c r="R28" s="8"/>
      <c r="S28" s="9"/>
      <c r="T28" s="9"/>
      <c r="U28" s="9"/>
      <c r="V28" s="9"/>
      <c r="W28" s="9"/>
      <c r="X28" s="9"/>
      <c r="Y28" s="9"/>
      <c r="Z28" s="9"/>
    </row>
    <row r="29" spans="1:26" s="2" customFormat="1" ht="88.5" customHeight="1">
      <c r="A29" s="44">
        <v>16</v>
      </c>
      <c r="B29" s="46" t="s">
        <v>2</v>
      </c>
      <c r="C29" s="46" t="s">
        <v>0</v>
      </c>
      <c r="D29" s="47" t="s">
        <v>16</v>
      </c>
      <c r="E29" s="80" t="s">
        <v>9</v>
      </c>
      <c r="F29" s="46" t="s">
        <v>92</v>
      </c>
      <c r="G29" s="47" t="s">
        <v>14</v>
      </c>
      <c r="H29" s="59" t="s">
        <v>93</v>
      </c>
      <c r="I29" s="61" t="s">
        <v>21</v>
      </c>
      <c r="J29" s="81" t="s">
        <v>94</v>
      </c>
      <c r="K29" s="82"/>
      <c r="L29" s="82"/>
      <c r="M29" s="83"/>
      <c r="N29" s="84"/>
      <c r="O29" s="85"/>
      <c r="P29" s="52">
        <v>0</v>
      </c>
      <c r="Q29" s="8"/>
      <c r="R29" s="8"/>
      <c r="S29" s="9"/>
      <c r="T29" s="9"/>
      <c r="U29" s="9"/>
      <c r="V29" s="9"/>
      <c r="W29" s="9"/>
      <c r="X29" s="9"/>
      <c r="Y29" s="9"/>
      <c r="Z29" s="9"/>
    </row>
    <row r="30" spans="1:26" s="2" customFormat="1" ht="31.5">
      <c r="A30" s="37">
        <v>17</v>
      </c>
      <c r="B30" s="38" t="s">
        <v>2</v>
      </c>
      <c r="C30" s="38" t="s">
        <v>0</v>
      </c>
      <c r="D30" s="39" t="s">
        <v>17</v>
      </c>
      <c r="E30" s="201" t="s">
        <v>4</v>
      </c>
      <c r="F30" s="202"/>
      <c r="G30" s="39" t="s">
        <v>3</v>
      </c>
      <c r="H30" s="39" t="s">
        <v>1</v>
      </c>
      <c r="I30" s="40" t="s">
        <v>2</v>
      </c>
      <c r="J30" s="86" t="s">
        <v>39</v>
      </c>
      <c r="K30" s="68">
        <v>35</v>
      </c>
      <c r="L30" s="68">
        <f>L31</f>
        <v>23.3</v>
      </c>
      <c r="M30" s="68">
        <f>M31</f>
        <v>0</v>
      </c>
      <c r="N30" s="68">
        <f>N31</f>
        <v>25</v>
      </c>
      <c r="O30" s="69">
        <f>O31</f>
        <v>35</v>
      </c>
      <c r="P30" s="70">
        <f>P31</f>
        <v>3.8</v>
      </c>
      <c r="Q30" s="8"/>
      <c r="R30" s="8"/>
      <c r="S30" s="9"/>
      <c r="T30" s="9"/>
      <c r="U30" s="9"/>
      <c r="V30" s="9"/>
      <c r="W30" s="9"/>
      <c r="X30" s="9"/>
      <c r="Y30" s="9"/>
      <c r="Z30" s="9"/>
    </row>
    <row r="31" spans="1:26" s="2" customFormat="1" ht="19.5" customHeight="1">
      <c r="A31" s="44">
        <v>18</v>
      </c>
      <c r="B31" s="45" t="s">
        <v>2</v>
      </c>
      <c r="C31" s="46" t="s">
        <v>0</v>
      </c>
      <c r="D31" s="47" t="s">
        <v>17</v>
      </c>
      <c r="E31" s="188" t="s">
        <v>13</v>
      </c>
      <c r="F31" s="189"/>
      <c r="G31" s="47" t="s">
        <v>6</v>
      </c>
      <c r="H31" s="47" t="s">
        <v>1</v>
      </c>
      <c r="I31" s="48" t="s">
        <v>21</v>
      </c>
      <c r="J31" s="71" t="s">
        <v>40</v>
      </c>
      <c r="K31" s="82">
        <v>35</v>
      </c>
      <c r="L31" s="82">
        <v>23.3</v>
      </c>
      <c r="M31" s="87"/>
      <c r="N31" s="50">
        <v>25</v>
      </c>
      <c r="O31" s="51">
        <v>35</v>
      </c>
      <c r="P31" s="52">
        <v>3.8</v>
      </c>
      <c r="Q31" s="8"/>
      <c r="R31" s="8"/>
      <c r="S31" s="9"/>
      <c r="T31" s="9"/>
      <c r="U31" s="9"/>
      <c r="V31" s="9"/>
      <c r="W31" s="9"/>
      <c r="X31" s="9"/>
      <c r="Y31" s="9"/>
      <c r="Z31" s="9"/>
    </row>
    <row r="32" spans="1:26" s="2" customFormat="1" ht="34.5" customHeight="1">
      <c r="A32" s="37">
        <v>19</v>
      </c>
      <c r="B32" s="38" t="s">
        <v>2</v>
      </c>
      <c r="C32" s="38" t="s">
        <v>0</v>
      </c>
      <c r="D32" s="39" t="s">
        <v>18</v>
      </c>
      <c r="E32" s="201" t="s">
        <v>4</v>
      </c>
      <c r="F32" s="202"/>
      <c r="G32" s="39" t="s">
        <v>3</v>
      </c>
      <c r="H32" s="39" t="s">
        <v>1</v>
      </c>
      <c r="I32" s="40" t="s">
        <v>2</v>
      </c>
      <c r="J32" s="73" t="s">
        <v>50</v>
      </c>
      <c r="K32" s="68">
        <f aca="true" t="shared" si="3" ref="K32:P32">K33</f>
        <v>1713</v>
      </c>
      <c r="L32" s="68">
        <f t="shared" si="3"/>
        <v>1344.9</v>
      </c>
      <c r="M32" s="68">
        <f t="shared" si="3"/>
        <v>0</v>
      </c>
      <c r="N32" s="68">
        <f t="shared" si="3"/>
        <v>2009.5</v>
      </c>
      <c r="O32" s="69">
        <f t="shared" si="3"/>
        <v>3815</v>
      </c>
      <c r="P32" s="70">
        <f t="shared" si="3"/>
        <v>3163.8</v>
      </c>
      <c r="Q32" s="8"/>
      <c r="R32" s="8"/>
      <c r="S32" s="9"/>
      <c r="T32" s="9"/>
      <c r="U32" s="9"/>
      <c r="V32" s="9"/>
      <c r="W32" s="9"/>
      <c r="X32" s="9"/>
      <c r="Y32" s="9"/>
      <c r="Z32" s="9"/>
    </row>
    <row r="33" spans="1:26" s="2" customFormat="1" ht="15.75">
      <c r="A33" s="44">
        <v>20</v>
      </c>
      <c r="B33" s="45" t="s">
        <v>2</v>
      </c>
      <c r="C33" s="46" t="s">
        <v>0</v>
      </c>
      <c r="D33" s="47" t="s">
        <v>18</v>
      </c>
      <c r="E33" s="188" t="s">
        <v>13</v>
      </c>
      <c r="F33" s="189"/>
      <c r="G33" s="47" t="s">
        <v>3</v>
      </c>
      <c r="H33" s="47" t="s">
        <v>1</v>
      </c>
      <c r="I33" s="48" t="s">
        <v>23</v>
      </c>
      <c r="J33" s="88" t="s">
        <v>74</v>
      </c>
      <c r="K33" s="72">
        <v>1713</v>
      </c>
      <c r="L33" s="72">
        <v>1344.9</v>
      </c>
      <c r="M33" s="87"/>
      <c r="N33" s="50">
        <v>2009.5</v>
      </c>
      <c r="O33" s="51">
        <v>3815</v>
      </c>
      <c r="P33" s="52">
        <v>3163.8</v>
      </c>
      <c r="Q33" s="8"/>
      <c r="R33" s="8"/>
      <c r="S33" s="9"/>
      <c r="T33" s="9"/>
      <c r="U33" s="9"/>
      <c r="V33" s="9"/>
      <c r="W33" s="9"/>
      <c r="X33" s="9"/>
      <c r="Y33" s="9"/>
      <c r="Z33" s="9"/>
    </row>
    <row r="34" spans="1:26" s="2" customFormat="1" ht="32.25" customHeight="1">
      <c r="A34" s="37">
        <v>21</v>
      </c>
      <c r="B34" s="38" t="s">
        <v>2</v>
      </c>
      <c r="C34" s="38" t="s">
        <v>0</v>
      </c>
      <c r="D34" s="39" t="s">
        <v>19</v>
      </c>
      <c r="E34" s="201" t="s">
        <v>4</v>
      </c>
      <c r="F34" s="202"/>
      <c r="G34" s="39" t="s">
        <v>3</v>
      </c>
      <c r="H34" s="39" t="s">
        <v>1</v>
      </c>
      <c r="I34" s="40" t="s">
        <v>2</v>
      </c>
      <c r="J34" s="73" t="s">
        <v>51</v>
      </c>
      <c r="K34" s="68">
        <f aca="true" t="shared" si="4" ref="K34:P34">SUM(K35:K36)</f>
        <v>10186</v>
      </c>
      <c r="L34" s="68">
        <f t="shared" si="4"/>
        <v>48.2</v>
      </c>
      <c r="M34" s="68">
        <f t="shared" si="4"/>
        <v>0</v>
      </c>
      <c r="N34" s="68">
        <f t="shared" si="4"/>
        <v>58</v>
      </c>
      <c r="O34" s="69">
        <f t="shared" si="4"/>
        <v>150</v>
      </c>
      <c r="P34" s="70">
        <f t="shared" si="4"/>
        <v>2961.7</v>
      </c>
      <c r="Q34" s="8"/>
      <c r="R34" s="8"/>
      <c r="S34" s="9"/>
      <c r="T34" s="9"/>
      <c r="U34" s="9"/>
      <c r="V34" s="9"/>
      <c r="W34" s="9"/>
      <c r="X34" s="9"/>
      <c r="Y34" s="9"/>
      <c r="Z34" s="9"/>
    </row>
    <row r="35" spans="1:26" s="2" customFormat="1" ht="96" customHeight="1">
      <c r="A35" s="44">
        <v>22</v>
      </c>
      <c r="B35" s="46" t="s">
        <v>2</v>
      </c>
      <c r="C35" s="46" t="s">
        <v>0</v>
      </c>
      <c r="D35" s="47" t="s">
        <v>19</v>
      </c>
      <c r="E35" s="188" t="s">
        <v>7</v>
      </c>
      <c r="F35" s="189"/>
      <c r="G35" s="47" t="s">
        <v>3</v>
      </c>
      <c r="H35" s="47" t="s">
        <v>1</v>
      </c>
      <c r="I35" s="48" t="s">
        <v>2</v>
      </c>
      <c r="J35" s="89" t="s">
        <v>89</v>
      </c>
      <c r="K35" s="72">
        <v>10171</v>
      </c>
      <c r="L35" s="72">
        <v>0</v>
      </c>
      <c r="M35" s="87"/>
      <c r="N35" s="50">
        <v>0</v>
      </c>
      <c r="O35" s="51">
        <v>100</v>
      </c>
      <c r="P35" s="52">
        <v>2802.1</v>
      </c>
      <c r="Q35" s="8"/>
      <c r="R35" s="8"/>
      <c r="S35" s="9"/>
      <c r="T35" s="9"/>
      <c r="U35" s="9"/>
      <c r="V35" s="9"/>
      <c r="W35" s="9"/>
      <c r="X35" s="9"/>
      <c r="Y35" s="9"/>
      <c r="Z35" s="9"/>
    </row>
    <row r="36" spans="1:26" s="2" customFormat="1" ht="45" customHeight="1">
      <c r="A36" s="44">
        <v>23</v>
      </c>
      <c r="B36" s="46" t="s">
        <v>2</v>
      </c>
      <c r="C36" s="46" t="s">
        <v>0</v>
      </c>
      <c r="D36" s="47" t="s">
        <v>19</v>
      </c>
      <c r="E36" s="188" t="s">
        <v>15</v>
      </c>
      <c r="F36" s="189"/>
      <c r="G36" s="47" t="s">
        <v>3</v>
      </c>
      <c r="H36" s="47" t="s">
        <v>1</v>
      </c>
      <c r="I36" s="48" t="s">
        <v>52</v>
      </c>
      <c r="J36" s="88" t="s">
        <v>71</v>
      </c>
      <c r="K36" s="72">
        <v>15</v>
      </c>
      <c r="L36" s="72">
        <v>48.2</v>
      </c>
      <c r="M36" s="87"/>
      <c r="N36" s="50">
        <v>58</v>
      </c>
      <c r="O36" s="51">
        <v>50</v>
      </c>
      <c r="P36" s="52">
        <v>159.6</v>
      </c>
      <c r="Q36" s="8"/>
      <c r="R36" s="8"/>
      <c r="S36" s="9"/>
      <c r="T36" s="9"/>
      <c r="U36" s="9"/>
      <c r="V36" s="9"/>
      <c r="W36" s="9"/>
      <c r="X36" s="9"/>
      <c r="Y36" s="9"/>
      <c r="Z36" s="9"/>
    </row>
    <row r="37" spans="1:26" s="2" customFormat="1" ht="14.25" customHeight="1">
      <c r="A37" s="37">
        <v>24</v>
      </c>
      <c r="B37" s="38" t="s">
        <v>2</v>
      </c>
      <c r="C37" s="38" t="s">
        <v>0</v>
      </c>
      <c r="D37" s="39" t="s">
        <v>22</v>
      </c>
      <c r="E37" s="201" t="s">
        <v>4</v>
      </c>
      <c r="F37" s="202"/>
      <c r="G37" s="39" t="s">
        <v>3</v>
      </c>
      <c r="H37" s="39" t="s">
        <v>1</v>
      </c>
      <c r="I37" s="40" t="s">
        <v>2</v>
      </c>
      <c r="J37" s="73" t="s">
        <v>55</v>
      </c>
      <c r="K37" s="90">
        <v>0</v>
      </c>
      <c r="L37" s="90">
        <v>0.8</v>
      </c>
      <c r="M37" s="91"/>
      <c r="N37" s="75">
        <v>0</v>
      </c>
      <c r="O37" s="76">
        <v>0</v>
      </c>
      <c r="P37" s="92">
        <v>0</v>
      </c>
      <c r="Q37" s="8"/>
      <c r="R37" s="8"/>
      <c r="S37" s="9"/>
      <c r="T37" s="9"/>
      <c r="U37" s="9"/>
      <c r="V37" s="9"/>
      <c r="W37" s="9"/>
      <c r="X37" s="9"/>
      <c r="Y37" s="9"/>
      <c r="Z37" s="9"/>
    </row>
    <row r="38" spans="1:26" s="2" customFormat="1" ht="14.25" customHeight="1">
      <c r="A38" s="37">
        <v>25</v>
      </c>
      <c r="B38" s="38" t="s">
        <v>2</v>
      </c>
      <c r="C38" s="38" t="s">
        <v>0</v>
      </c>
      <c r="D38" s="39" t="s">
        <v>97</v>
      </c>
      <c r="E38" s="93" t="s">
        <v>3</v>
      </c>
      <c r="F38" s="38" t="s">
        <v>2</v>
      </c>
      <c r="G38" s="39" t="s">
        <v>3</v>
      </c>
      <c r="H38" s="39" t="s">
        <v>1</v>
      </c>
      <c r="I38" s="94" t="s">
        <v>2</v>
      </c>
      <c r="J38" s="73" t="s">
        <v>98</v>
      </c>
      <c r="K38" s="90"/>
      <c r="L38" s="90"/>
      <c r="M38" s="91"/>
      <c r="N38" s="54"/>
      <c r="O38" s="56"/>
      <c r="P38" s="92">
        <v>30</v>
      </c>
      <c r="Q38" s="8"/>
      <c r="R38" s="8"/>
      <c r="S38" s="9"/>
      <c r="T38" s="9"/>
      <c r="U38" s="9"/>
      <c r="V38" s="9"/>
      <c r="W38" s="9"/>
      <c r="X38" s="9"/>
      <c r="Y38" s="9"/>
      <c r="Z38" s="9"/>
    </row>
    <row r="39" spans="1:26" s="2" customFormat="1" ht="15.75">
      <c r="A39" s="37">
        <v>26</v>
      </c>
      <c r="B39" s="38" t="s">
        <v>2</v>
      </c>
      <c r="C39" s="39" t="s">
        <v>24</v>
      </c>
      <c r="D39" s="39" t="s">
        <v>3</v>
      </c>
      <c r="E39" s="201" t="s">
        <v>4</v>
      </c>
      <c r="F39" s="202"/>
      <c r="G39" s="39" t="s">
        <v>3</v>
      </c>
      <c r="H39" s="39" t="s">
        <v>1</v>
      </c>
      <c r="I39" s="94" t="s">
        <v>2</v>
      </c>
      <c r="J39" s="73" t="s">
        <v>56</v>
      </c>
      <c r="K39" s="95" t="e">
        <f>SUM(K40)</f>
        <v>#REF!</v>
      </c>
      <c r="L39" s="95" t="e">
        <f>SUM(L40)</f>
        <v>#REF!</v>
      </c>
      <c r="M39" s="95" t="e">
        <f>SUM(M40)</f>
        <v>#REF!</v>
      </c>
      <c r="N39" s="95" t="e">
        <f>SUM(N40)</f>
        <v>#REF!</v>
      </c>
      <c r="O39" s="96" t="e">
        <f>SUM(O40)</f>
        <v>#REF!</v>
      </c>
      <c r="P39" s="97">
        <f>P40</f>
        <v>201458.99999999997</v>
      </c>
      <c r="Q39" s="8"/>
      <c r="R39" s="8"/>
      <c r="S39" s="9"/>
      <c r="T39" s="9"/>
      <c r="U39" s="9"/>
      <c r="V39" s="9"/>
      <c r="W39" s="9"/>
      <c r="X39" s="9"/>
      <c r="Y39" s="9"/>
      <c r="Z39" s="9"/>
    </row>
    <row r="40" spans="1:26" s="2" customFormat="1" ht="31.5">
      <c r="A40" s="44">
        <v>27</v>
      </c>
      <c r="B40" s="58" t="s">
        <v>2</v>
      </c>
      <c r="C40" s="59" t="s">
        <v>24</v>
      </c>
      <c r="D40" s="59" t="s">
        <v>10</v>
      </c>
      <c r="E40" s="203" t="s">
        <v>4</v>
      </c>
      <c r="F40" s="204"/>
      <c r="G40" s="59" t="s">
        <v>3</v>
      </c>
      <c r="H40" s="59" t="s">
        <v>1</v>
      </c>
      <c r="I40" s="98" t="s">
        <v>2</v>
      </c>
      <c r="J40" s="99" t="s">
        <v>29</v>
      </c>
      <c r="K40" s="100" t="e">
        <f>K41+K42+K49+#REF!+#REF!</f>
        <v>#REF!</v>
      </c>
      <c r="L40" s="100" t="e">
        <f>L41+L42+L49+#REF!+#REF!+#REF!</f>
        <v>#REF!</v>
      </c>
      <c r="M40" s="100" t="e">
        <f>M41+M42+M49+#REF!+#REF!+#REF!</f>
        <v>#REF!</v>
      </c>
      <c r="N40" s="100" t="e">
        <f>N41+N42+N49+#REF!+#REF!</f>
        <v>#REF!</v>
      </c>
      <c r="O40" s="101" t="e">
        <f>O41+O42+O49+#REF!+#REF!</f>
        <v>#REF!</v>
      </c>
      <c r="P40" s="102">
        <f>SUM(P41+P42+P49+P65)</f>
        <v>201458.99999999997</v>
      </c>
      <c r="Q40" s="8"/>
      <c r="R40" s="8"/>
      <c r="S40" s="9"/>
      <c r="T40" s="9"/>
      <c r="U40" s="9"/>
      <c r="V40" s="9"/>
      <c r="W40" s="9"/>
      <c r="X40" s="9"/>
      <c r="Y40" s="9"/>
      <c r="Z40" s="9"/>
    </row>
    <row r="41" spans="1:26" s="2" customFormat="1" ht="30" customHeight="1">
      <c r="A41" s="44">
        <v>28</v>
      </c>
      <c r="B41" s="103" t="s">
        <v>2</v>
      </c>
      <c r="C41" s="104" t="s">
        <v>24</v>
      </c>
      <c r="D41" s="104" t="s">
        <v>10</v>
      </c>
      <c r="E41" s="199" t="s">
        <v>26</v>
      </c>
      <c r="F41" s="200"/>
      <c r="G41" s="104" t="s">
        <v>14</v>
      </c>
      <c r="H41" s="104" t="s">
        <v>1</v>
      </c>
      <c r="I41" s="105" t="s">
        <v>25</v>
      </c>
      <c r="J41" s="106" t="s">
        <v>77</v>
      </c>
      <c r="K41" s="107">
        <f>66999+285</f>
        <v>67284</v>
      </c>
      <c r="L41" s="107">
        <v>56071</v>
      </c>
      <c r="M41" s="87"/>
      <c r="N41" s="107">
        <f>66999+285</f>
        <v>67284</v>
      </c>
      <c r="O41" s="51">
        <v>85626</v>
      </c>
      <c r="P41" s="108">
        <v>91538</v>
      </c>
      <c r="Q41" s="8"/>
      <c r="R41" s="8"/>
      <c r="S41" s="9"/>
      <c r="T41" s="9"/>
      <c r="U41" s="9"/>
      <c r="V41" s="9"/>
      <c r="W41" s="9"/>
      <c r="X41" s="9"/>
      <c r="Y41" s="9"/>
      <c r="Z41" s="9"/>
    </row>
    <row r="42" spans="1:26" s="2" customFormat="1" ht="31.5">
      <c r="A42" s="44">
        <v>29</v>
      </c>
      <c r="B42" s="46" t="s">
        <v>2</v>
      </c>
      <c r="C42" s="47" t="s">
        <v>24</v>
      </c>
      <c r="D42" s="47" t="s">
        <v>10</v>
      </c>
      <c r="E42" s="188" t="s">
        <v>7</v>
      </c>
      <c r="F42" s="189"/>
      <c r="G42" s="47" t="s">
        <v>3</v>
      </c>
      <c r="H42" s="47" t="s">
        <v>1</v>
      </c>
      <c r="I42" s="109" t="s">
        <v>25</v>
      </c>
      <c r="J42" s="110" t="s">
        <v>75</v>
      </c>
      <c r="K42" s="72">
        <f>SUM(K43:K43)</f>
        <v>26927</v>
      </c>
      <c r="L42" s="72">
        <v>29044.7</v>
      </c>
      <c r="M42" s="72">
        <v>29044.7</v>
      </c>
      <c r="N42" s="72">
        <f>SUM(N43:N43)</f>
        <v>26927</v>
      </c>
      <c r="O42" s="111">
        <f>O43</f>
        <v>16362</v>
      </c>
      <c r="P42" s="102">
        <f>P43</f>
        <v>23090.7</v>
      </c>
      <c r="Q42" s="8"/>
      <c r="R42" s="8"/>
      <c r="S42" s="9"/>
      <c r="T42" s="9"/>
      <c r="U42" s="9"/>
      <c r="V42" s="9"/>
      <c r="W42" s="9"/>
      <c r="X42" s="9"/>
      <c r="Y42" s="9"/>
      <c r="Z42" s="9"/>
    </row>
    <row r="43" spans="1:26" ht="15.75">
      <c r="A43" s="44">
        <v>30</v>
      </c>
      <c r="B43" s="112" t="s">
        <v>2</v>
      </c>
      <c r="C43" s="113" t="s">
        <v>24</v>
      </c>
      <c r="D43" s="113" t="s">
        <v>10</v>
      </c>
      <c r="E43" s="197" t="s">
        <v>41</v>
      </c>
      <c r="F43" s="198"/>
      <c r="G43" s="113" t="s">
        <v>14</v>
      </c>
      <c r="H43" s="113" t="s">
        <v>1</v>
      </c>
      <c r="I43" s="114" t="s">
        <v>25</v>
      </c>
      <c r="J43" s="115" t="s">
        <v>78</v>
      </c>
      <c r="K43" s="116">
        <f>SUM(K45:K47)</f>
        <v>26927</v>
      </c>
      <c r="L43" s="116">
        <f>SUM(L45:L47)</f>
        <v>21133</v>
      </c>
      <c r="M43" s="116">
        <f>SUM(M45:M47)</f>
        <v>0</v>
      </c>
      <c r="N43" s="116">
        <f>SUM(N45:N47)</f>
        <v>26927</v>
      </c>
      <c r="O43" s="117">
        <f>SUM(O45:O47)</f>
        <v>16362</v>
      </c>
      <c r="P43" s="118">
        <f>SUM(P45:P47)+P48</f>
        <v>23090.7</v>
      </c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>
      <c r="A44" s="119">
        <v>31</v>
      </c>
      <c r="B44" s="120"/>
      <c r="C44" s="121"/>
      <c r="D44" s="121"/>
      <c r="E44" s="122"/>
      <c r="F44" s="120"/>
      <c r="G44" s="121"/>
      <c r="H44" s="121"/>
      <c r="I44" s="123"/>
      <c r="J44" s="124" t="s">
        <v>28</v>
      </c>
      <c r="K44" s="50"/>
      <c r="L44" s="50"/>
      <c r="M44" s="14"/>
      <c r="N44" s="50"/>
      <c r="O44" s="51"/>
      <c r="P44" s="52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30" customHeight="1">
      <c r="A45" s="119">
        <v>32</v>
      </c>
      <c r="B45" s="120"/>
      <c r="C45" s="121"/>
      <c r="D45" s="121"/>
      <c r="E45" s="122"/>
      <c r="F45" s="120"/>
      <c r="G45" s="121"/>
      <c r="H45" s="121"/>
      <c r="I45" s="123"/>
      <c r="J45" s="125" t="s">
        <v>42</v>
      </c>
      <c r="K45" s="63">
        <v>3295</v>
      </c>
      <c r="L45" s="63">
        <v>2653</v>
      </c>
      <c r="M45" s="14"/>
      <c r="N45" s="50">
        <v>3295</v>
      </c>
      <c r="O45" s="51">
        <v>2993</v>
      </c>
      <c r="P45" s="52">
        <v>3197</v>
      </c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48" customHeight="1">
      <c r="A46" s="119">
        <v>33</v>
      </c>
      <c r="B46" s="120"/>
      <c r="C46" s="121"/>
      <c r="D46" s="121"/>
      <c r="E46" s="122"/>
      <c r="F46" s="120"/>
      <c r="G46" s="121"/>
      <c r="H46" s="121"/>
      <c r="I46" s="123"/>
      <c r="J46" s="124" t="s">
        <v>60</v>
      </c>
      <c r="K46" s="126">
        <f>17124+5095</f>
        <v>22219</v>
      </c>
      <c r="L46" s="126">
        <v>17067</v>
      </c>
      <c r="M46" s="14"/>
      <c r="N46" s="50">
        <v>22219</v>
      </c>
      <c r="O46" s="51">
        <v>11986</v>
      </c>
      <c r="P46" s="52">
        <v>17728</v>
      </c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8.75" customHeight="1">
      <c r="A47" s="119">
        <v>34</v>
      </c>
      <c r="B47" s="120"/>
      <c r="C47" s="121"/>
      <c r="D47" s="121"/>
      <c r="E47" s="122"/>
      <c r="F47" s="120"/>
      <c r="G47" s="121"/>
      <c r="H47" s="121"/>
      <c r="I47" s="123"/>
      <c r="J47" s="127" t="s">
        <v>61</v>
      </c>
      <c r="K47" s="50">
        <v>1413</v>
      </c>
      <c r="L47" s="50">
        <v>1413</v>
      </c>
      <c r="M47" s="14"/>
      <c r="N47" s="50">
        <v>1413</v>
      </c>
      <c r="O47" s="51">
        <v>1383</v>
      </c>
      <c r="P47" s="52">
        <v>1600.5</v>
      </c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31.5">
      <c r="A48" s="119">
        <v>35</v>
      </c>
      <c r="B48" s="120" t="s">
        <v>2</v>
      </c>
      <c r="C48" s="121" t="s">
        <v>24</v>
      </c>
      <c r="D48" s="121" t="s">
        <v>10</v>
      </c>
      <c r="E48" s="122" t="s">
        <v>10</v>
      </c>
      <c r="F48" s="120" t="s">
        <v>95</v>
      </c>
      <c r="G48" s="121" t="s">
        <v>14</v>
      </c>
      <c r="H48" s="121" t="s">
        <v>1</v>
      </c>
      <c r="I48" s="123" t="s">
        <v>25</v>
      </c>
      <c r="J48" s="128" t="s">
        <v>96</v>
      </c>
      <c r="K48" s="50"/>
      <c r="L48" s="50"/>
      <c r="M48" s="14"/>
      <c r="N48" s="50"/>
      <c r="O48" s="51"/>
      <c r="P48" s="52">
        <v>565.2</v>
      </c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31.5">
      <c r="A49" s="119">
        <v>37</v>
      </c>
      <c r="B49" s="129" t="s">
        <v>2</v>
      </c>
      <c r="C49" s="130" t="s">
        <v>24</v>
      </c>
      <c r="D49" s="130" t="s">
        <v>10</v>
      </c>
      <c r="E49" s="175" t="s">
        <v>11</v>
      </c>
      <c r="F49" s="196"/>
      <c r="G49" s="130" t="s">
        <v>3</v>
      </c>
      <c r="H49" s="130" t="s">
        <v>1</v>
      </c>
      <c r="I49" s="131" t="s">
        <v>25</v>
      </c>
      <c r="J49" s="132" t="s">
        <v>43</v>
      </c>
      <c r="K49" s="133">
        <f aca="true" t="shared" si="5" ref="K49:P49">SUM(K50:K52,K53,K61)</f>
        <v>76342</v>
      </c>
      <c r="L49" s="133">
        <f t="shared" si="5"/>
        <v>66130.3</v>
      </c>
      <c r="M49" s="133">
        <f t="shared" si="5"/>
        <v>0</v>
      </c>
      <c r="N49" s="133">
        <f t="shared" si="5"/>
        <v>76342</v>
      </c>
      <c r="O49" s="134">
        <f t="shared" si="5"/>
        <v>79663.3</v>
      </c>
      <c r="P49" s="97">
        <f t="shared" si="5"/>
        <v>86807.9</v>
      </c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54" customHeight="1">
      <c r="A50" s="119">
        <v>38</v>
      </c>
      <c r="B50" s="120" t="s">
        <v>2</v>
      </c>
      <c r="C50" s="121" t="s">
        <v>24</v>
      </c>
      <c r="D50" s="121" t="s">
        <v>10</v>
      </c>
      <c r="E50" s="177" t="s">
        <v>58</v>
      </c>
      <c r="F50" s="187"/>
      <c r="G50" s="121" t="s">
        <v>14</v>
      </c>
      <c r="H50" s="121" t="s">
        <v>1</v>
      </c>
      <c r="I50" s="123" t="s">
        <v>25</v>
      </c>
      <c r="J50" s="89" t="s">
        <v>82</v>
      </c>
      <c r="K50" s="63">
        <v>5814</v>
      </c>
      <c r="L50" s="63">
        <v>4700</v>
      </c>
      <c r="M50" s="8"/>
      <c r="N50" s="50">
        <v>5814</v>
      </c>
      <c r="O50" s="51">
        <v>6881.9</v>
      </c>
      <c r="P50" s="52">
        <f>3310+102</f>
        <v>3412</v>
      </c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47.25">
      <c r="A51" s="119">
        <v>39</v>
      </c>
      <c r="B51" s="120" t="s">
        <v>2</v>
      </c>
      <c r="C51" s="121" t="s">
        <v>24</v>
      </c>
      <c r="D51" s="121" t="s">
        <v>10</v>
      </c>
      <c r="E51" s="177" t="s">
        <v>44</v>
      </c>
      <c r="F51" s="187"/>
      <c r="G51" s="121" t="s">
        <v>14</v>
      </c>
      <c r="H51" s="121" t="s">
        <v>1</v>
      </c>
      <c r="I51" s="123" t="s">
        <v>25</v>
      </c>
      <c r="J51" s="135" t="s">
        <v>72</v>
      </c>
      <c r="K51" s="50">
        <v>433.9</v>
      </c>
      <c r="L51" s="50">
        <v>433.9</v>
      </c>
      <c r="M51" s="8"/>
      <c r="N51" s="50">
        <v>433.9</v>
      </c>
      <c r="O51" s="51">
        <v>286.4</v>
      </c>
      <c r="P51" s="52">
        <v>318.9</v>
      </c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48.75" customHeight="1">
      <c r="A52" s="119">
        <v>40</v>
      </c>
      <c r="B52" s="120" t="s">
        <v>2</v>
      </c>
      <c r="C52" s="121" t="s">
        <v>24</v>
      </c>
      <c r="D52" s="121" t="s">
        <v>10</v>
      </c>
      <c r="E52" s="177" t="s">
        <v>45</v>
      </c>
      <c r="F52" s="187"/>
      <c r="G52" s="121" t="s">
        <v>14</v>
      </c>
      <c r="H52" s="121" t="s">
        <v>1</v>
      </c>
      <c r="I52" s="123" t="s">
        <v>25</v>
      </c>
      <c r="J52" s="136" t="s">
        <v>83</v>
      </c>
      <c r="K52" s="50">
        <v>6565</v>
      </c>
      <c r="L52" s="50">
        <v>5152</v>
      </c>
      <c r="M52" s="8"/>
      <c r="N52" s="50">
        <v>6565</v>
      </c>
      <c r="O52" s="51">
        <v>7234</v>
      </c>
      <c r="P52" s="52">
        <v>4887</v>
      </c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33" customHeight="1">
      <c r="A53" s="119">
        <v>41</v>
      </c>
      <c r="B53" s="129" t="s">
        <v>2</v>
      </c>
      <c r="C53" s="130" t="s">
        <v>24</v>
      </c>
      <c r="D53" s="130" t="s">
        <v>10</v>
      </c>
      <c r="E53" s="175" t="s">
        <v>48</v>
      </c>
      <c r="F53" s="196"/>
      <c r="G53" s="130" t="s">
        <v>14</v>
      </c>
      <c r="H53" s="130" t="s">
        <v>1</v>
      </c>
      <c r="I53" s="131" t="s">
        <v>25</v>
      </c>
      <c r="J53" s="137" t="s">
        <v>59</v>
      </c>
      <c r="K53" s="138">
        <f>SUM(K56:K58)</f>
        <v>15225.1</v>
      </c>
      <c r="L53" s="138">
        <f>SUM(L56:L58)</f>
        <v>14365.4</v>
      </c>
      <c r="M53" s="138">
        <f>SUM(M56:M58)</f>
        <v>0</v>
      </c>
      <c r="N53" s="138">
        <f>SUM(N56:N58)</f>
        <v>15225.1</v>
      </c>
      <c r="O53" s="139">
        <f>SUM(O56:O58)</f>
        <v>15343</v>
      </c>
      <c r="P53" s="118">
        <f>P55+P56+P57+P58+P60+P59</f>
        <v>19186.1</v>
      </c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>
      <c r="A54" s="119">
        <v>42</v>
      </c>
      <c r="B54" s="140"/>
      <c r="C54" s="141"/>
      <c r="D54" s="141"/>
      <c r="E54" s="142"/>
      <c r="F54" s="140"/>
      <c r="G54" s="141"/>
      <c r="H54" s="141"/>
      <c r="I54" s="143"/>
      <c r="J54" s="144" t="s">
        <v>28</v>
      </c>
      <c r="K54" s="50"/>
      <c r="L54" s="50"/>
      <c r="M54" s="145"/>
      <c r="N54" s="50"/>
      <c r="O54" s="51"/>
      <c r="P54" s="52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76.5" customHeight="1">
      <c r="A55" s="119">
        <v>43</v>
      </c>
      <c r="B55" s="140"/>
      <c r="C55" s="141"/>
      <c r="D55" s="141"/>
      <c r="E55" s="142"/>
      <c r="F55" s="140"/>
      <c r="G55" s="141"/>
      <c r="H55" s="141"/>
      <c r="I55" s="146"/>
      <c r="J55" s="125" t="s">
        <v>84</v>
      </c>
      <c r="K55" s="84"/>
      <c r="L55" s="84"/>
      <c r="M55" s="8"/>
      <c r="N55" s="84"/>
      <c r="O55" s="85"/>
      <c r="P55" s="52">
        <v>0</v>
      </c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63.75" customHeight="1">
      <c r="A56" s="119">
        <v>44</v>
      </c>
      <c r="B56" s="120"/>
      <c r="C56" s="121"/>
      <c r="D56" s="121"/>
      <c r="E56" s="122"/>
      <c r="F56" s="120"/>
      <c r="G56" s="121"/>
      <c r="H56" s="121"/>
      <c r="I56" s="123"/>
      <c r="J56" s="136" t="s">
        <v>62</v>
      </c>
      <c r="K56" s="50">
        <v>15146</v>
      </c>
      <c r="L56" s="50">
        <v>14286.3</v>
      </c>
      <c r="M56" s="8"/>
      <c r="N56" s="50">
        <v>15146</v>
      </c>
      <c r="O56" s="51">
        <v>15259.5</v>
      </c>
      <c r="P56" s="52">
        <f>16387+2281</f>
        <v>18668</v>
      </c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66.75" customHeight="1">
      <c r="A57" s="119">
        <v>45</v>
      </c>
      <c r="B57" s="120"/>
      <c r="C57" s="121"/>
      <c r="D57" s="121"/>
      <c r="E57" s="122"/>
      <c r="F57" s="120"/>
      <c r="G57" s="121"/>
      <c r="H57" s="121"/>
      <c r="I57" s="123"/>
      <c r="J57" s="147" t="s">
        <v>65</v>
      </c>
      <c r="K57" s="50">
        <v>0.1</v>
      </c>
      <c r="L57" s="50">
        <v>0.1</v>
      </c>
      <c r="M57" s="8"/>
      <c r="N57" s="50">
        <v>0.1</v>
      </c>
      <c r="O57" s="51">
        <v>0.1</v>
      </c>
      <c r="P57" s="52">
        <v>0.1</v>
      </c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36.75" customHeight="1">
      <c r="A58" s="119">
        <v>46</v>
      </c>
      <c r="B58" s="120"/>
      <c r="C58" s="121"/>
      <c r="D58" s="121"/>
      <c r="E58" s="122"/>
      <c r="F58" s="120"/>
      <c r="G58" s="121"/>
      <c r="H58" s="121"/>
      <c r="I58" s="123"/>
      <c r="J58" s="148" t="s">
        <v>66</v>
      </c>
      <c r="K58" s="63">
        <v>79</v>
      </c>
      <c r="L58" s="63">
        <v>79</v>
      </c>
      <c r="M58" s="8"/>
      <c r="N58" s="63">
        <v>79</v>
      </c>
      <c r="O58" s="51">
        <v>83.4</v>
      </c>
      <c r="P58" s="52">
        <v>98.3</v>
      </c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51" customHeight="1">
      <c r="A59" s="119">
        <v>47</v>
      </c>
      <c r="B59" s="120" t="s">
        <v>2</v>
      </c>
      <c r="C59" s="121" t="s">
        <v>24</v>
      </c>
      <c r="D59" s="121" t="s">
        <v>10</v>
      </c>
      <c r="E59" s="177" t="s">
        <v>90</v>
      </c>
      <c r="F59" s="187"/>
      <c r="G59" s="121" t="s">
        <v>14</v>
      </c>
      <c r="H59" s="121" t="s">
        <v>1</v>
      </c>
      <c r="I59" s="123" t="s">
        <v>25</v>
      </c>
      <c r="J59" s="136" t="s">
        <v>86</v>
      </c>
      <c r="K59" s="63"/>
      <c r="L59" s="63"/>
      <c r="M59" s="8"/>
      <c r="N59" s="63"/>
      <c r="O59" s="51"/>
      <c r="P59" s="52">
        <f>275.7-1.9</f>
        <v>273.8</v>
      </c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51.75" customHeight="1">
      <c r="A60" s="119">
        <v>48</v>
      </c>
      <c r="B60" s="120"/>
      <c r="C60" s="121"/>
      <c r="D60" s="121"/>
      <c r="E60" s="122"/>
      <c r="F60" s="120"/>
      <c r="G60" s="121"/>
      <c r="H60" s="121"/>
      <c r="I60" s="123"/>
      <c r="J60" s="148" t="s">
        <v>85</v>
      </c>
      <c r="K60" s="63"/>
      <c r="L60" s="63"/>
      <c r="M60" s="8"/>
      <c r="N60" s="63"/>
      <c r="O60" s="51"/>
      <c r="P60" s="52">
        <v>145.9</v>
      </c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" customHeight="1">
      <c r="A61" s="119">
        <v>49</v>
      </c>
      <c r="B61" s="129" t="s">
        <v>2</v>
      </c>
      <c r="C61" s="130" t="s">
        <v>24</v>
      </c>
      <c r="D61" s="130" t="s">
        <v>10</v>
      </c>
      <c r="E61" s="175" t="s">
        <v>27</v>
      </c>
      <c r="F61" s="196"/>
      <c r="G61" s="130" t="s">
        <v>14</v>
      </c>
      <c r="H61" s="130" t="s">
        <v>1</v>
      </c>
      <c r="I61" s="131" t="s">
        <v>25</v>
      </c>
      <c r="J61" s="149" t="s">
        <v>76</v>
      </c>
      <c r="K61" s="133">
        <f>SUM(K64:K64)</f>
        <v>48304</v>
      </c>
      <c r="L61" s="133">
        <f>SUM(L64:L64)</f>
        <v>41479</v>
      </c>
      <c r="M61" s="133">
        <f>SUM(M64:M64)</f>
        <v>0</v>
      </c>
      <c r="N61" s="133">
        <f>SUM(N64:N64)</f>
        <v>48304</v>
      </c>
      <c r="O61" s="134">
        <f>SUM(O64:O64)</f>
        <v>49918</v>
      </c>
      <c r="P61" s="97">
        <f>SUM(P63:P64)</f>
        <v>59003.9</v>
      </c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1.25" customHeight="1">
      <c r="A62" s="119">
        <v>50</v>
      </c>
      <c r="B62" s="120"/>
      <c r="C62" s="121"/>
      <c r="D62" s="121"/>
      <c r="E62" s="122"/>
      <c r="F62" s="120"/>
      <c r="G62" s="121"/>
      <c r="H62" s="121"/>
      <c r="I62" s="123"/>
      <c r="J62" s="147" t="s">
        <v>28</v>
      </c>
      <c r="K62" s="63"/>
      <c r="L62" s="63"/>
      <c r="M62" s="8"/>
      <c r="N62" s="50"/>
      <c r="O62" s="51"/>
      <c r="P62" s="52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65.25" customHeight="1">
      <c r="A63" s="119">
        <v>51</v>
      </c>
      <c r="B63" s="120"/>
      <c r="C63" s="121"/>
      <c r="D63" s="121"/>
      <c r="E63" s="122"/>
      <c r="F63" s="120"/>
      <c r="G63" s="121"/>
      <c r="H63" s="121"/>
      <c r="I63" s="123"/>
      <c r="J63" s="150" t="s">
        <v>79</v>
      </c>
      <c r="K63" s="63"/>
      <c r="L63" s="63"/>
      <c r="M63" s="8"/>
      <c r="N63" s="50"/>
      <c r="O63" s="51"/>
      <c r="P63" s="52">
        <v>17777</v>
      </c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86.75" customHeight="1">
      <c r="A64" s="119">
        <v>52</v>
      </c>
      <c r="B64" s="120"/>
      <c r="C64" s="151"/>
      <c r="D64" s="151"/>
      <c r="E64" s="152"/>
      <c r="F64" s="153"/>
      <c r="G64" s="151"/>
      <c r="H64" s="151"/>
      <c r="I64" s="154"/>
      <c r="J64" s="155" t="s">
        <v>64</v>
      </c>
      <c r="K64" s="156">
        <f>47602+351+351</f>
        <v>48304</v>
      </c>
      <c r="L64" s="156">
        <v>41479</v>
      </c>
      <c r="M64" s="14"/>
      <c r="N64" s="156">
        <f>47602+351+351</f>
        <v>48304</v>
      </c>
      <c r="O64" s="157">
        <v>49918</v>
      </c>
      <c r="P64" s="158">
        <f>38884+2342.9</f>
        <v>41226.9</v>
      </c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 thickBot="1">
      <c r="A65" s="119">
        <v>53</v>
      </c>
      <c r="B65" s="159" t="s">
        <v>2</v>
      </c>
      <c r="C65" s="160" t="s">
        <v>24</v>
      </c>
      <c r="D65" s="160" t="s">
        <v>10</v>
      </c>
      <c r="E65" s="175" t="s">
        <v>99</v>
      </c>
      <c r="F65" s="176"/>
      <c r="G65" s="160" t="s">
        <v>3</v>
      </c>
      <c r="H65" s="160" t="s">
        <v>1</v>
      </c>
      <c r="I65" s="130" t="s">
        <v>25</v>
      </c>
      <c r="J65" s="161" t="s">
        <v>100</v>
      </c>
      <c r="K65" s="162"/>
      <c r="L65" s="162"/>
      <c r="M65" s="163"/>
      <c r="N65" s="162"/>
      <c r="O65" s="164"/>
      <c r="P65" s="165">
        <f>SUM(P66)</f>
        <v>22.4</v>
      </c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54.75" customHeight="1" thickBot="1">
      <c r="A66" s="119">
        <v>54</v>
      </c>
      <c r="B66" s="166" t="s">
        <v>2</v>
      </c>
      <c r="C66" s="151" t="s">
        <v>24</v>
      </c>
      <c r="D66" s="151" t="s">
        <v>10</v>
      </c>
      <c r="E66" s="177" t="s">
        <v>101</v>
      </c>
      <c r="F66" s="178"/>
      <c r="G66" s="151" t="s">
        <v>14</v>
      </c>
      <c r="H66" s="151" t="s">
        <v>1</v>
      </c>
      <c r="I66" s="121" t="s">
        <v>25</v>
      </c>
      <c r="J66" s="167" t="s">
        <v>102</v>
      </c>
      <c r="K66" s="168"/>
      <c r="L66" s="168"/>
      <c r="M66" s="14"/>
      <c r="N66" s="168"/>
      <c r="O66" s="169"/>
      <c r="P66" s="158">
        <f>22.4</f>
        <v>22.4</v>
      </c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 thickBot="1">
      <c r="A67" s="44">
        <v>55</v>
      </c>
      <c r="B67" s="170"/>
      <c r="C67" s="171"/>
      <c r="D67" s="171"/>
      <c r="E67" s="186"/>
      <c r="F67" s="186"/>
      <c r="G67" s="171"/>
      <c r="H67" s="171"/>
      <c r="I67" s="171"/>
      <c r="J67" s="172" t="s">
        <v>57</v>
      </c>
      <c r="K67" s="97" t="e">
        <f>SUM(K14,K39)</f>
        <v>#REF!</v>
      </c>
      <c r="L67" s="97" t="e">
        <f>SUM(L14,L39)-9.126-6078.162</f>
        <v>#REF!</v>
      </c>
      <c r="M67" s="97" t="e">
        <f>SUM(M14,M39)-6078.16-9.126</f>
        <v>#REF!</v>
      </c>
      <c r="N67" s="97" t="e">
        <f>SUM(N14,N39)</f>
        <v>#REF!</v>
      </c>
      <c r="O67" s="97" t="e">
        <f>SUM(O14,O39)</f>
        <v>#REF!</v>
      </c>
      <c r="P67" s="97">
        <f>SUM(P14,P39)</f>
        <v>244463.03199999995</v>
      </c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>
      <c r="A68" s="181"/>
      <c r="B68" s="8"/>
      <c r="C68" s="8"/>
      <c r="D68" s="8"/>
      <c r="E68" s="8"/>
      <c r="F68" s="8"/>
      <c r="G68" s="8"/>
      <c r="H68" s="8"/>
      <c r="I68" s="9"/>
      <c r="J68" s="13"/>
      <c r="K68" s="14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>
      <c r="A69" s="182"/>
      <c r="B69" s="17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>
      <c r="A70" s="183"/>
      <c r="B70" s="179" t="s">
        <v>103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>
      <c r="A71" s="180"/>
      <c r="B71" s="8"/>
      <c r="C71" s="8"/>
      <c r="D71" s="8"/>
      <c r="E71" s="8"/>
      <c r="F71" s="8"/>
      <c r="G71" s="8"/>
      <c r="H71" s="8"/>
      <c r="I71" s="9"/>
      <c r="J71" s="13"/>
      <c r="K71" s="14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>
      <c r="A72" s="180"/>
      <c r="B72" s="8"/>
      <c r="C72" s="8"/>
      <c r="D72" s="8"/>
      <c r="E72" s="8"/>
      <c r="F72" s="8"/>
      <c r="G72" s="8"/>
      <c r="H72" s="8"/>
      <c r="I72" s="9"/>
      <c r="J72" s="13"/>
      <c r="K72" s="14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>
      <c r="A73" s="180"/>
      <c r="B73" s="8"/>
      <c r="C73" s="8"/>
      <c r="D73" s="8"/>
      <c r="E73" s="8"/>
      <c r="F73" s="8"/>
      <c r="G73" s="8"/>
      <c r="H73" s="8"/>
      <c r="I73" s="9"/>
      <c r="J73" s="13"/>
      <c r="K73" s="14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>
      <c r="A74" s="180"/>
      <c r="B74" s="8"/>
      <c r="C74" s="8"/>
      <c r="D74" s="8"/>
      <c r="E74" s="8"/>
      <c r="F74" s="8"/>
      <c r="G74" s="8"/>
      <c r="H74" s="8"/>
      <c r="I74" s="9"/>
      <c r="J74" s="13"/>
      <c r="K74" s="14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>
      <c r="A75" s="180"/>
      <c r="B75" s="8"/>
      <c r="C75" s="8"/>
      <c r="D75" s="8"/>
      <c r="E75" s="8"/>
      <c r="F75" s="8"/>
      <c r="G75" s="8"/>
      <c r="H75" s="8"/>
      <c r="I75" s="9"/>
      <c r="J75" s="13"/>
      <c r="K75" s="14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7" spans="1:26" s="4" customFormat="1" ht="142.5" customHeight="1">
      <c r="A77" s="1"/>
      <c r="B77" s="1"/>
      <c r="C77" s="1"/>
      <c r="D77" s="1"/>
      <c r="E77" s="1"/>
      <c r="F77" s="1"/>
      <c r="G77" s="1"/>
      <c r="H77" s="1"/>
      <c r="I77" s="2"/>
      <c r="J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45" customHeight="1"/>
    <row r="79" ht="27" customHeight="1"/>
    <row r="80" ht="21.75" customHeight="1"/>
    <row r="81" ht="45" customHeight="1"/>
    <row r="82" ht="39.75" customHeight="1"/>
    <row r="83" ht="42.75" customHeight="1"/>
    <row r="84" ht="18.75" customHeight="1"/>
  </sheetData>
  <sheetProtection/>
  <mergeCells count="50">
    <mergeCell ref="A7:Q7"/>
    <mergeCell ref="A10:P10"/>
    <mergeCell ref="I6:P6"/>
    <mergeCell ref="E15:F15"/>
    <mergeCell ref="E16:F16"/>
    <mergeCell ref="E19:F19"/>
    <mergeCell ref="E21:F21"/>
    <mergeCell ref="E22:F22"/>
    <mergeCell ref="B12:I12"/>
    <mergeCell ref="B13:I13"/>
    <mergeCell ref="E14:F14"/>
    <mergeCell ref="E20:F20"/>
    <mergeCell ref="E17:F17"/>
    <mergeCell ref="E32:F32"/>
    <mergeCell ref="E23:F23"/>
    <mergeCell ref="E24:F24"/>
    <mergeCell ref="E25:F25"/>
    <mergeCell ref="E26:F26"/>
    <mergeCell ref="E27:F27"/>
    <mergeCell ref="E28:F28"/>
    <mergeCell ref="E59:F59"/>
    <mergeCell ref="E33:F33"/>
    <mergeCell ref="E34:F34"/>
    <mergeCell ref="E35:F35"/>
    <mergeCell ref="E36:F36"/>
    <mergeCell ref="E30:F30"/>
    <mergeCell ref="E31:F31"/>
    <mergeCell ref="E39:F39"/>
    <mergeCell ref="E40:F40"/>
    <mergeCell ref="E37:F37"/>
    <mergeCell ref="J1:P1"/>
    <mergeCell ref="J2:P2"/>
    <mergeCell ref="J3:P3"/>
    <mergeCell ref="J4:P4"/>
    <mergeCell ref="E53:F53"/>
    <mergeCell ref="E61:F61"/>
    <mergeCell ref="E43:F43"/>
    <mergeCell ref="E49:F49"/>
    <mergeCell ref="E41:F41"/>
    <mergeCell ref="E50:F50"/>
    <mergeCell ref="E65:F65"/>
    <mergeCell ref="E66:F66"/>
    <mergeCell ref="B69:P69"/>
    <mergeCell ref="B70:P70"/>
    <mergeCell ref="A68:A75"/>
    <mergeCell ref="J5:P5"/>
    <mergeCell ref="E67:F67"/>
    <mergeCell ref="E51:F51"/>
    <mergeCell ref="E52:F52"/>
    <mergeCell ref="E42:F42"/>
  </mergeCells>
  <printOptions/>
  <pageMargins left="1.1811023622047245" right="0.1968503937007874" top="0.1968503937007874" bottom="0.1968503937007874" header="0.11811023622047245" footer="0.11811023622047245"/>
  <pageSetup fitToHeight="5" horizontalDpi="600" verticalDpi="600" orientation="portrait" paperSize="9" scale="63" r:id="rId1"/>
  <rowBreaks count="1" manualBreakCount="1">
    <brk id="49" max="16" man="1"/>
  </rowBreaks>
  <colBreaks count="1" manualBreakCount="1">
    <brk id="16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2016-12-12T03:14:17Z</cp:lastPrinted>
  <dcterms:created xsi:type="dcterms:W3CDTF">2004-11-29T04:51:36Z</dcterms:created>
  <dcterms:modified xsi:type="dcterms:W3CDTF">2016-12-28T05:47:54Z</dcterms:modified>
  <cp:category/>
  <cp:version/>
  <cp:contentType/>
  <cp:contentStatus/>
</cp:coreProperties>
</file>