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<sst xmlns="http://schemas.openxmlformats.org/spreadsheetml/2006/main" count="317" uniqueCount="97">
  <si>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</si>
  <si>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</si>
  <si>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</si>
  <si>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</si>
  <si>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</si>
  <si>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</si>
  <si>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</si>
  <si>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</si>
  <si>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</si>
  <si>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</si>
  <si>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</si>
  <si>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</si>
  <si>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</si>
  <si>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</si>
  <si>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</si>
  <si>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</si>
  <si>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</si>
  <si>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</si>
  <si>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</si>
  <si>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</si>
  <si>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</si>
  <si>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</si>
  <si>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</si>
  <si>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</si>
  <si>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</si>
  <si>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</si>
  <si>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</si>
  <si>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</si>
  <si>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</si>
  <si>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</si>
  <si>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</si>
  <si>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</si>
  <si>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</si>
  <si>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</si>
  <si>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</si>
  <si>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</si>
  <si>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</si>
  <si>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</si>
  <si>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</si>
  <si>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09000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</si>
  <si>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</si>
  <si>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</si>
  <si>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</si>
  <si>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</si>
  <si>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</si>
  <si>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</si>
  <si>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</si>
  <si>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</si>
  <si>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</si>
  <si>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</si>
  <si>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</si>
  <si>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</si>
  <si>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</si>
  <si>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</si>
  <si>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</si>
  <si>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</si>
  <si>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</si>
  <si>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</si>
  <si>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</si>
  <si>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</si>
  <si>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</si>
  <si>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</si>
  <si>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</si>
  <si>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</si>
  <si>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</si>
  <si>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</si>
  <si>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</si>
  <si>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</si>
  <si>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</si>
  <si>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</si>
  <si>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</si>
  <si>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</si>
  <si>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</si>
  <si>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</si>
  <si>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</si>
  <si>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</si>
  <si>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</si>
  <si>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</si>
  <si>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</si>
  <si>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</si>
  <si>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</si>
  <si>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</si>
  <si>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</si>
  <si>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</si>
  <si>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</si>
  <si>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</si>
  <si>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</si>
  <si>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</si>
  <si>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государственного полномочия Российской  федерации по подготовке и проведению Всероссийской сельскохозяйственной переписи</t>
  </si>
  <si>
    <t>Сумма в тысячах рублей</t>
  </si>
  <si>
    <t>СВОД  ДОХОДОВ БЮДЖЕТА МАХНЁВСКОГО МУНИЦИПАЛЬНОГО ОБРАЗОВАНИЯ НА 2016 ГОД</t>
  </si>
  <si>
    <t>Приложение №1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</si>
  <si>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</si>
  <si>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03121</t>
  </si>
  <si>
    <t>Налог, взимаемый в связи с применением упрощенной системы налогообложения</t>
  </si>
  <si>
    <t>Глава  Махнёвского МО                                                                                                          А.В.Лызлов</t>
  </si>
  <si>
    <t xml:space="preserve"> к Решению Думы Махнёвского муниципального образования от 03.03.2016г. № 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</si>
</sst>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20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/>
    </xf>
    <xf numFmtId="172" fontId="7" fillId="33" borderId="2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20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4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2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 horizontal="center"/>
    </xf>
    <xf numFmtId="172" fontId="7" fillId="33" borderId="2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4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/>
    </xf>
    <xf numFmtId="173" fontId="7" fillId="33" borderId="4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1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2" xfId="0" applyFont="1" applyBorder="1" applyAlignment="1">
      <alignment wrapText="1"/>
    </xf>
    <xf numFmtId="172" fontId="5" fillId="33" borderId="42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6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0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/>
    </xf>
    <xf numFmtId="172" fontId="7" fillId="33" borderId="41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173" fontId="7" fillId="34" borderId="12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33" borderId="4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2" xfId="0" applyNumberFormat="1" applyFont="1" applyFill="1" applyBorder="1" applyAlignment="1">
      <alignment horizontal="center" shrinkToFi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125" zoomScaleNormal="125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2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75390625" style="1" bestFit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68"/>
      <c r="K1" s="168"/>
      <c r="L1" s="166"/>
      <c r="M1" s="166"/>
      <c r="N1" s="166"/>
      <c r="O1" s="166"/>
      <c r="P1" s="166"/>
      <c r="Q1" s="67"/>
    </row>
    <row r="2" spans="10:17" ht="12.75" hidden="1">
      <c r="J2" s="165"/>
      <c r="K2" s="165"/>
      <c r="L2" s="166"/>
      <c r="M2" s="166"/>
      <c r="N2" s="166"/>
      <c r="O2" s="166"/>
      <c r="P2" s="166"/>
      <c r="Q2" s="67"/>
    </row>
    <row r="3" spans="10:17" ht="12.75" hidden="1">
      <c r="J3" s="169"/>
      <c r="K3" s="169"/>
      <c r="L3" s="170"/>
      <c r="M3" s="170"/>
      <c r="N3" s="170"/>
      <c r="O3" s="170"/>
      <c r="P3" s="170"/>
      <c r="Q3" s="68"/>
    </row>
    <row r="4" spans="10:17" ht="15" hidden="1">
      <c r="J4" s="171"/>
      <c r="K4" s="171"/>
      <c r="L4" s="171"/>
      <c r="M4" s="171"/>
      <c r="N4" s="171"/>
      <c r="O4" s="171"/>
      <c r="P4" s="171"/>
      <c r="Q4" s="69"/>
    </row>
    <row r="5" spans="10:17" ht="15">
      <c r="J5" s="165" t="s">
        <v>91</v>
      </c>
      <c r="K5" s="166"/>
      <c r="L5" s="166"/>
      <c r="M5" s="166"/>
      <c r="N5" s="166"/>
      <c r="O5" s="166"/>
      <c r="P5" s="166"/>
      <c r="Q5" s="69"/>
    </row>
    <row r="6" spans="10:17" ht="15">
      <c r="J6" s="167" t="s">
        <v>96</v>
      </c>
      <c r="K6" s="167"/>
      <c r="L6" s="167"/>
      <c r="M6" s="167"/>
      <c r="N6" s="167"/>
      <c r="O6" s="167"/>
      <c r="P6" s="167"/>
      <c r="Q6" s="69"/>
    </row>
    <row r="7" spans="1:26" ht="26.25" customHeight="1">
      <c r="A7" s="189" t="s">
        <v>90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ht="24.7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31"/>
    </row>
    <row r="10" ht="9.75" customHeight="1" thickBot="1"/>
    <row r="11" ht="12" hidden="1" thickBot="1"/>
    <row r="12" spans="1:16" ht="75.75" customHeight="1" thickBot="1">
      <c r="A12" s="48" t="s">
        <v>5</v>
      </c>
      <c r="B12" s="191" t="s">
        <v>47</v>
      </c>
      <c r="C12" s="192"/>
      <c r="D12" s="192"/>
      <c r="E12" s="192"/>
      <c r="F12" s="192"/>
      <c r="G12" s="192"/>
      <c r="H12" s="192"/>
      <c r="I12" s="193"/>
      <c r="J12" s="4" t="s">
        <v>48</v>
      </c>
      <c r="K12" s="33" t="s">
        <v>71</v>
      </c>
      <c r="L12" s="46" t="s">
        <v>72</v>
      </c>
      <c r="M12" s="44" t="s">
        <v>69</v>
      </c>
      <c r="N12" s="44" t="s">
        <v>69</v>
      </c>
      <c r="O12" s="45" t="s">
        <v>70</v>
      </c>
      <c r="P12" s="154" t="s">
        <v>89</v>
      </c>
    </row>
    <row r="13" spans="1:16" ht="12" customHeight="1" thickBot="1">
      <c r="A13" s="26">
        <v>1</v>
      </c>
      <c r="B13" s="194">
        <v>2</v>
      </c>
      <c r="C13" s="195"/>
      <c r="D13" s="195"/>
      <c r="E13" s="195"/>
      <c r="F13" s="195"/>
      <c r="G13" s="195"/>
      <c r="H13" s="195"/>
      <c r="I13" s="196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8">
        <v>6</v>
      </c>
    </row>
    <row r="14" spans="1:20" ht="15" customHeight="1">
      <c r="A14" s="83">
        <v>1</v>
      </c>
      <c r="B14" s="84" t="s">
        <v>2</v>
      </c>
      <c r="C14" s="85" t="s">
        <v>0</v>
      </c>
      <c r="D14" s="86" t="s">
        <v>3</v>
      </c>
      <c r="E14" s="197" t="s">
        <v>4</v>
      </c>
      <c r="F14" s="198"/>
      <c r="G14" s="86" t="s">
        <v>3</v>
      </c>
      <c r="H14" s="86" t="s">
        <v>1</v>
      </c>
      <c r="I14" s="87" t="s">
        <v>2</v>
      </c>
      <c r="J14" s="79" t="s">
        <v>30</v>
      </c>
      <c r="K14" s="80">
        <f>SUM(K16,K19,K23,K26,K27,K37,K30,K32,K34,)</f>
        <v>35679</v>
      </c>
      <c r="L14" s="80">
        <f>SUM(L16,L19,L23,L26,L27,L37,L30,L32,L34,)</f>
        <v>19437.500000000004</v>
      </c>
      <c r="M14" s="80">
        <f>SUM(M16,M19,M23,M26,M27,M37,M30,M32,M34,)</f>
        <v>0</v>
      </c>
      <c r="N14" s="80">
        <f>SUM(N16,N19,N23,N26,N27,N37,N30,N32,N34,)</f>
        <v>25610.5</v>
      </c>
      <c r="O14" s="118">
        <f>SUM(O16,O19,O23,O26,O27,O37,O30,O32,O34,)</f>
        <v>28309.4</v>
      </c>
      <c r="P14" s="140">
        <f>SUM(P16,P19,P23,P26,P27,P37,P30,P32,P34,P17)</f>
        <v>42974.03199999999</v>
      </c>
      <c r="Q14" s="131"/>
      <c r="T14" s="88"/>
    </row>
    <row r="15" spans="1:20" ht="12" customHeight="1">
      <c r="A15" s="27">
        <v>2</v>
      </c>
      <c r="B15" s="70" t="s">
        <v>2</v>
      </c>
      <c r="C15" s="70" t="s">
        <v>0</v>
      </c>
      <c r="D15" s="13" t="s">
        <v>6</v>
      </c>
      <c r="E15" s="187" t="s">
        <v>4</v>
      </c>
      <c r="F15" s="188"/>
      <c r="G15" s="13" t="s">
        <v>3</v>
      </c>
      <c r="H15" s="13" t="s">
        <v>1</v>
      </c>
      <c r="I15" s="81" t="s">
        <v>2</v>
      </c>
      <c r="J15" s="77" t="s">
        <v>31</v>
      </c>
      <c r="K15" s="78">
        <f aca="true" t="shared" si="0" ref="K15:P15">K16</f>
        <v>21241.3</v>
      </c>
      <c r="L15" s="78">
        <f t="shared" si="0"/>
        <v>15920.9</v>
      </c>
      <c r="M15" s="78">
        <f t="shared" si="0"/>
        <v>0</v>
      </c>
      <c r="N15" s="78">
        <f t="shared" si="0"/>
        <v>21240</v>
      </c>
      <c r="O15" s="116">
        <f t="shared" si="0"/>
        <v>21870</v>
      </c>
      <c r="P15" s="140">
        <f t="shared" si="0"/>
        <v>27800</v>
      </c>
      <c r="Q15" s="97"/>
      <c r="T15" s="88"/>
    </row>
    <row r="16" spans="1:20" ht="12" customHeight="1">
      <c r="A16" s="16">
        <v>3</v>
      </c>
      <c r="B16" s="25" t="s">
        <v>2</v>
      </c>
      <c r="C16" s="47" t="s">
        <v>0</v>
      </c>
      <c r="D16" s="11" t="s">
        <v>6</v>
      </c>
      <c r="E16" s="181" t="s">
        <v>7</v>
      </c>
      <c r="F16" s="182"/>
      <c r="G16" s="11" t="s">
        <v>6</v>
      </c>
      <c r="H16" s="11" t="s">
        <v>1</v>
      </c>
      <c r="I16" s="17" t="s">
        <v>8</v>
      </c>
      <c r="J16" s="18" t="s">
        <v>32</v>
      </c>
      <c r="K16" s="35">
        <v>21241.3</v>
      </c>
      <c r="L16" s="35">
        <v>15920.9</v>
      </c>
      <c r="N16" s="35">
        <v>21240</v>
      </c>
      <c r="O16" s="123">
        <v>21870</v>
      </c>
      <c r="P16" s="125">
        <v>27800</v>
      </c>
      <c r="Q16" s="97"/>
      <c r="T16" s="88"/>
    </row>
    <row r="17" spans="1:20" ht="39" customHeight="1">
      <c r="A17" s="27">
        <v>4</v>
      </c>
      <c r="B17" s="94" t="s">
        <v>2</v>
      </c>
      <c r="C17" s="89" t="s">
        <v>0</v>
      </c>
      <c r="D17" s="13" t="s">
        <v>75</v>
      </c>
      <c r="E17" s="187" t="s">
        <v>4</v>
      </c>
      <c r="F17" s="188"/>
      <c r="G17" s="13" t="s">
        <v>3</v>
      </c>
      <c r="H17" s="13" t="s">
        <v>1</v>
      </c>
      <c r="I17" s="81" t="s">
        <v>2</v>
      </c>
      <c r="J17" s="77" t="s">
        <v>82</v>
      </c>
      <c r="K17" s="95"/>
      <c r="L17" s="95"/>
      <c r="M17" s="96"/>
      <c r="N17" s="95"/>
      <c r="O17" s="115"/>
      <c r="P17" s="140">
        <f>P18</f>
        <v>5177.732</v>
      </c>
      <c r="Q17" s="97"/>
      <c r="T17" s="88"/>
    </row>
    <row r="18" spans="1:17" ht="23.25" customHeight="1">
      <c r="A18" s="63">
        <v>5</v>
      </c>
      <c r="B18" s="25" t="s">
        <v>2</v>
      </c>
      <c r="C18" s="91" t="s">
        <v>0</v>
      </c>
      <c r="D18" s="22" t="s">
        <v>75</v>
      </c>
      <c r="E18" s="90" t="s">
        <v>10</v>
      </c>
      <c r="F18" s="91" t="s">
        <v>2</v>
      </c>
      <c r="G18" s="22" t="s">
        <v>6</v>
      </c>
      <c r="H18" s="22" t="s">
        <v>1</v>
      </c>
      <c r="I18" s="92" t="s">
        <v>8</v>
      </c>
      <c r="J18" s="93" t="s">
        <v>83</v>
      </c>
      <c r="K18" s="34"/>
      <c r="L18" s="34"/>
      <c r="N18" s="34"/>
      <c r="O18" s="139"/>
      <c r="P18" s="125">
        <v>5177.732</v>
      </c>
      <c r="Q18" s="129"/>
    </row>
    <row r="19" spans="1:16" ht="12.75">
      <c r="A19" s="27">
        <v>6</v>
      </c>
      <c r="B19" s="70" t="s">
        <v>2</v>
      </c>
      <c r="C19" s="70" t="s">
        <v>0</v>
      </c>
      <c r="D19" s="13" t="s">
        <v>9</v>
      </c>
      <c r="E19" s="183" t="s">
        <v>4</v>
      </c>
      <c r="F19" s="184"/>
      <c r="G19" s="13" t="s">
        <v>3</v>
      </c>
      <c r="H19" s="13" t="s">
        <v>1</v>
      </c>
      <c r="I19" s="81" t="s">
        <v>2</v>
      </c>
      <c r="J19" s="77" t="s">
        <v>33</v>
      </c>
      <c r="K19" s="78">
        <f>SUM(K21:K22)</f>
        <v>762</v>
      </c>
      <c r="L19" s="78">
        <f>SUM(L21:L22)</f>
        <v>762.3</v>
      </c>
      <c r="M19" s="78">
        <f>SUM(M21:M22)</f>
        <v>0</v>
      </c>
      <c r="N19" s="78">
        <f>SUM(N21:N22)</f>
        <v>792</v>
      </c>
      <c r="O19" s="116">
        <f>SUM(O21:O22)</f>
        <v>815</v>
      </c>
      <c r="P19" s="140">
        <f>P21+P22+P20</f>
        <v>1437</v>
      </c>
    </row>
    <row r="20" spans="1:16" ht="31.5" customHeight="1">
      <c r="A20" s="27">
        <v>7</v>
      </c>
      <c r="B20" s="159" t="s">
        <v>2</v>
      </c>
      <c r="C20" s="157" t="s">
        <v>0</v>
      </c>
      <c r="D20" s="11" t="s">
        <v>9</v>
      </c>
      <c r="E20" s="181" t="s">
        <v>13</v>
      </c>
      <c r="F20" s="182" t="s">
        <v>2</v>
      </c>
      <c r="G20" s="11" t="s">
        <v>6</v>
      </c>
      <c r="H20" s="11" t="s">
        <v>1</v>
      </c>
      <c r="I20" s="17" t="s">
        <v>8</v>
      </c>
      <c r="J20" s="18" t="s">
        <v>94</v>
      </c>
      <c r="K20" s="78"/>
      <c r="L20" s="78"/>
      <c r="M20" s="158"/>
      <c r="N20" s="78"/>
      <c r="O20" s="116"/>
      <c r="P20" s="156">
        <v>490</v>
      </c>
    </row>
    <row r="21" spans="1:16" ht="25.5">
      <c r="A21" s="16">
        <v>8</v>
      </c>
      <c r="B21" s="25" t="s">
        <v>2</v>
      </c>
      <c r="C21" s="47" t="s">
        <v>0</v>
      </c>
      <c r="D21" s="11" t="s">
        <v>9</v>
      </c>
      <c r="E21" s="181" t="s">
        <v>7</v>
      </c>
      <c r="F21" s="182"/>
      <c r="G21" s="11" t="s">
        <v>10</v>
      </c>
      <c r="H21" s="11" t="s">
        <v>1</v>
      </c>
      <c r="I21" s="17" t="s">
        <v>8</v>
      </c>
      <c r="J21" s="18" t="s">
        <v>34</v>
      </c>
      <c r="K21" s="35">
        <v>750</v>
      </c>
      <c r="L21" s="35">
        <v>751</v>
      </c>
      <c r="N21" s="35">
        <v>790</v>
      </c>
      <c r="O21" s="123">
        <v>810</v>
      </c>
      <c r="P21" s="125">
        <v>900</v>
      </c>
    </row>
    <row r="22" spans="1:16" ht="12.75">
      <c r="A22" s="16">
        <v>9</v>
      </c>
      <c r="B22" s="47" t="s">
        <v>2</v>
      </c>
      <c r="C22" s="47" t="s">
        <v>0</v>
      </c>
      <c r="D22" s="11" t="s">
        <v>9</v>
      </c>
      <c r="E22" s="181" t="s">
        <v>11</v>
      </c>
      <c r="F22" s="182"/>
      <c r="G22" s="11" t="s">
        <v>6</v>
      </c>
      <c r="H22" s="11" t="s">
        <v>1</v>
      </c>
      <c r="I22" s="17" t="s">
        <v>8</v>
      </c>
      <c r="J22" s="18" t="s">
        <v>35</v>
      </c>
      <c r="K22" s="34">
        <v>12</v>
      </c>
      <c r="L22" s="34">
        <v>11.3</v>
      </c>
      <c r="N22" s="35">
        <v>2</v>
      </c>
      <c r="O22" s="123">
        <v>5</v>
      </c>
      <c r="P22" s="125">
        <v>47</v>
      </c>
    </row>
    <row r="23" spans="1:16" ht="14.25" customHeight="1">
      <c r="A23" s="27">
        <v>10</v>
      </c>
      <c r="B23" s="82" t="s">
        <v>2</v>
      </c>
      <c r="C23" s="70" t="s">
        <v>0</v>
      </c>
      <c r="D23" s="13" t="s">
        <v>12</v>
      </c>
      <c r="E23" s="183" t="s">
        <v>4</v>
      </c>
      <c r="F23" s="184"/>
      <c r="G23" s="13" t="s">
        <v>3</v>
      </c>
      <c r="H23" s="13" t="s">
        <v>1</v>
      </c>
      <c r="I23" s="81" t="s">
        <v>2</v>
      </c>
      <c r="J23" s="77" t="s">
        <v>37</v>
      </c>
      <c r="K23" s="71">
        <f aca="true" t="shared" si="1" ref="K23:P23">SUM(K24:K25)</f>
        <v>1050</v>
      </c>
      <c r="L23" s="71">
        <f t="shared" si="1"/>
        <v>820.4</v>
      </c>
      <c r="M23" s="71">
        <f t="shared" si="1"/>
        <v>0</v>
      </c>
      <c r="N23" s="71">
        <f t="shared" si="1"/>
        <v>980</v>
      </c>
      <c r="O23" s="117">
        <f t="shared" si="1"/>
        <v>1000</v>
      </c>
      <c r="P23" s="141">
        <f t="shared" si="1"/>
        <v>1600</v>
      </c>
    </row>
    <row r="24" spans="1:16" ht="12.75">
      <c r="A24" s="16">
        <v>11</v>
      </c>
      <c r="B24" s="47" t="s">
        <v>2</v>
      </c>
      <c r="C24" s="47" t="s">
        <v>0</v>
      </c>
      <c r="D24" s="11" t="s">
        <v>12</v>
      </c>
      <c r="E24" s="181" t="s">
        <v>13</v>
      </c>
      <c r="F24" s="182"/>
      <c r="G24" s="11" t="s">
        <v>3</v>
      </c>
      <c r="H24" s="11" t="s">
        <v>1</v>
      </c>
      <c r="I24" s="17" t="s">
        <v>8</v>
      </c>
      <c r="J24" s="18" t="s">
        <v>36</v>
      </c>
      <c r="K24" s="34">
        <v>300</v>
      </c>
      <c r="L24" s="34">
        <v>182.5</v>
      </c>
      <c r="N24" s="35">
        <v>300</v>
      </c>
      <c r="O24" s="123">
        <v>300</v>
      </c>
      <c r="P24" s="125">
        <v>500</v>
      </c>
    </row>
    <row r="25" spans="1:18" s="2" customFormat="1" ht="12.75">
      <c r="A25" s="16">
        <v>12</v>
      </c>
      <c r="B25" s="25" t="s">
        <v>2</v>
      </c>
      <c r="C25" s="47" t="s">
        <v>0</v>
      </c>
      <c r="D25" s="11" t="s">
        <v>12</v>
      </c>
      <c r="E25" s="181" t="s">
        <v>15</v>
      </c>
      <c r="F25" s="182"/>
      <c r="G25" s="11" t="s">
        <v>3</v>
      </c>
      <c r="H25" s="11" t="s">
        <v>1</v>
      </c>
      <c r="I25" s="17" t="s">
        <v>8</v>
      </c>
      <c r="J25" s="12" t="s">
        <v>38</v>
      </c>
      <c r="K25" s="36">
        <v>750</v>
      </c>
      <c r="L25" s="36">
        <v>637.9</v>
      </c>
      <c r="N25" s="35">
        <v>680</v>
      </c>
      <c r="O25" s="123">
        <v>700</v>
      </c>
      <c r="P25" s="125">
        <v>1100</v>
      </c>
      <c r="Q25" s="1"/>
      <c r="R25" s="1"/>
    </row>
    <row r="26" spans="1:18" s="2" customFormat="1" ht="15" customHeight="1">
      <c r="A26" s="27">
        <v>13</v>
      </c>
      <c r="B26" s="70" t="s">
        <v>2</v>
      </c>
      <c r="C26" s="70" t="s">
        <v>0</v>
      </c>
      <c r="D26" s="13" t="s">
        <v>54</v>
      </c>
      <c r="E26" s="183" t="s">
        <v>4</v>
      </c>
      <c r="F26" s="184"/>
      <c r="G26" s="13" t="s">
        <v>3</v>
      </c>
      <c r="H26" s="13" t="s">
        <v>1</v>
      </c>
      <c r="I26" s="81" t="s">
        <v>2</v>
      </c>
      <c r="J26" s="15" t="s">
        <v>55</v>
      </c>
      <c r="K26" s="71">
        <v>25</v>
      </c>
      <c r="L26" s="71">
        <v>43.2</v>
      </c>
      <c r="M26" s="76"/>
      <c r="N26" s="74">
        <v>53</v>
      </c>
      <c r="O26" s="127">
        <v>40</v>
      </c>
      <c r="P26" s="142">
        <v>130</v>
      </c>
      <c r="Q26" s="1"/>
      <c r="R26" s="1"/>
    </row>
    <row r="27" spans="1:18" s="2" customFormat="1" ht="38.25">
      <c r="A27" s="27">
        <v>14</v>
      </c>
      <c r="B27" s="70" t="s">
        <v>2</v>
      </c>
      <c r="C27" s="70" t="s">
        <v>0</v>
      </c>
      <c r="D27" s="13" t="s">
        <v>16</v>
      </c>
      <c r="E27" s="183" t="s">
        <v>4</v>
      </c>
      <c r="F27" s="184"/>
      <c r="G27" s="13" t="s">
        <v>3</v>
      </c>
      <c r="H27" s="13" t="s">
        <v>1</v>
      </c>
      <c r="I27" s="81" t="s">
        <v>2</v>
      </c>
      <c r="J27" s="15" t="s">
        <v>50</v>
      </c>
      <c r="K27" s="71">
        <f aca="true" t="shared" si="2" ref="K27:P27">SUM(K28:K29)</f>
        <v>666.7</v>
      </c>
      <c r="L27" s="71">
        <f t="shared" si="2"/>
        <v>473.5</v>
      </c>
      <c r="M27" s="71">
        <f t="shared" si="2"/>
        <v>0</v>
      </c>
      <c r="N27" s="71">
        <f t="shared" si="2"/>
        <v>453</v>
      </c>
      <c r="O27" s="117">
        <f t="shared" si="2"/>
        <v>584.4</v>
      </c>
      <c r="P27" s="141">
        <f t="shared" si="2"/>
        <v>700</v>
      </c>
      <c r="Q27" s="1"/>
      <c r="R27" s="1"/>
    </row>
    <row r="28" spans="1:18" s="2" customFormat="1" ht="78" customHeight="1">
      <c r="A28" s="16">
        <v>15</v>
      </c>
      <c r="B28" s="47" t="s">
        <v>2</v>
      </c>
      <c r="C28" s="47" t="s">
        <v>0</v>
      </c>
      <c r="D28" s="11" t="s">
        <v>16</v>
      </c>
      <c r="E28" s="181" t="s">
        <v>20</v>
      </c>
      <c r="F28" s="182"/>
      <c r="G28" s="11" t="s">
        <v>3</v>
      </c>
      <c r="H28" s="11" t="s">
        <v>1</v>
      </c>
      <c r="I28" s="17" t="s">
        <v>21</v>
      </c>
      <c r="J28" s="19" t="s">
        <v>64</v>
      </c>
      <c r="K28" s="36">
        <v>445</v>
      </c>
      <c r="L28" s="36">
        <v>343.2</v>
      </c>
      <c r="M28" s="100"/>
      <c r="N28" s="35">
        <v>350</v>
      </c>
      <c r="O28" s="123">
        <v>350</v>
      </c>
      <c r="P28" s="125">
        <v>700</v>
      </c>
      <c r="Q28" s="1"/>
      <c r="R28" s="1"/>
    </row>
    <row r="29" spans="1:18" s="2" customFormat="1" ht="64.5" customHeight="1">
      <c r="A29" s="16">
        <v>16</v>
      </c>
      <c r="B29" s="49" t="s">
        <v>2</v>
      </c>
      <c r="C29" s="49" t="s">
        <v>0</v>
      </c>
      <c r="D29" s="11" t="s">
        <v>16</v>
      </c>
      <c r="E29" s="181" t="s">
        <v>39</v>
      </c>
      <c r="F29" s="182"/>
      <c r="G29" s="11" t="s">
        <v>3</v>
      </c>
      <c r="H29" s="22" t="s">
        <v>1</v>
      </c>
      <c r="I29" s="92" t="s">
        <v>21</v>
      </c>
      <c r="J29" s="20" t="s">
        <v>65</v>
      </c>
      <c r="K29" s="37">
        <f>209+12.7</f>
        <v>221.7</v>
      </c>
      <c r="L29" s="37">
        <v>130.3</v>
      </c>
      <c r="M29" s="53"/>
      <c r="N29" s="99">
        <v>103</v>
      </c>
      <c r="O29" s="126">
        <v>234.4</v>
      </c>
      <c r="P29" s="125">
        <v>0</v>
      </c>
      <c r="Q29" s="1"/>
      <c r="R29" s="1"/>
    </row>
    <row r="30" spans="1:18" s="2" customFormat="1" ht="25.5">
      <c r="A30" s="27">
        <v>17</v>
      </c>
      <c r="B30" s="70" t="s">
        <v>2</v>
      </c>
      <c r="C30" s="70" t="s">
        <v>0</v>
      </c>
      <c r="D30" s="13" t="s">
        <v>17</v>
      </c>
      <c r="E30" s="183" t="s">
        <v>4</v>
      </c>
      <c r="F30" s="184"/>
      <c r="G30" s="13" t="s">
        <v>3</v>
      </c>
      <c r="H30" s="13" t="s">
        <v>1</v>
      </c>
      <c r="I30" s="81" t="s">
        <v>2</v>
      </c>
      <c r="J30" s="75" t="s">
        <v>40</v>
      </c>
      <c r="K30" s="71">
        <v>35</v>
      </c>
      <c r="L30" s="71">
        <f>L31</f>
        <v>23.3</v>
      </c>
      <c r="M30" s="71">
        <f>M31</f>
        <v>0</v>
      </c>
      <c r="N30" s="71">
        <f>N31</f>
        <v>25</v>
      </c>
      <c r="O30" s="117">
        <f>O31</f>
        <v>35</v>
      </c>
      <c r="P30" s="141">
        <f>P31</f>
        <v>3.8</v>
      </c>
      <c r="Q30" s="1"/>
      <c r="R30" s="1"/>
    </row>
    <row r="31" spans="1:18" s="2" customFormat="1" ht="12.75">
      <c r="A31" s="16">
        <v>18</v>
      </c>
      <c r="B31" s="25" t="s">
        <v>2</v>
      </c>
      <c r="C31" s="49" t="s">
        <v>0</v>
      </c>
      <c r="D31" s="11" t="s">
        <v>17</v>
      </c>
      <c r="E31" s="181" t="s">
        <v>13</v>
      </c>
      <c r="F31" s="182"/>
      <c r="G31" s="11" t="s">
        <v>6</v>
      </c>
      <c r="H31" s="11" t="s">
        <v>1</v>
      </c>
      <c r="I31" s="17" t="s">
        <v>21</v>
      </c>
      <c r="J31" s="12" t="s">
        <v>41</v>
      </c>
      <c r="K31" s="37">
        <v>35</v>
      </c>
      <c r="L31" s="37">
        <v>23.3</v>
      </c>
      <c r="M31" s="53"/>
      <c r="N31" s="35">
        <v>25</v>
      </c>
      <c r="O31" s="123">
        <v>35</v>
      </c>
      <c r="P31" s="125">
        <v>3.8</v>
      </c>
      <c r="Q31" s="1"/>
      <c r="R31" s="1"/>
    </row>
    <row r="32" spans="1:18" s="2" customFormat="1" ht="25.5">
      <c r="A32" s="27">
        <v>19</v>
      </c>
      <c r="B32" s="70" t="s">
        <v>2</v>
      </c>
      <c r="C32" s="70" t="s">
        <v>0</v>
      </c>
      <c r="D32" s="13" t="s">
        <v>18</v>
      </c>
      <c r="E32" s="183" t="s">
        <v>4</v>
      </c>
      <c r="F32" s="184"/>
      <c r="G32" s="13" t="s">
        <v>3</v>
      </c>
      <c r="H32" s="13" t="s">
        <v>1</v>
      </c>
      <c r="I32" s="81" t="s">
        <v>2</v>
      </c>
      <c r="J32" s="15" t="s">
        <v>51</v>
      </c>
      <c r="K32" s="71">
        <f aca="true" t="shared" si="3" ref="K32:P32">K33</f>
        <v>1713</v>
      </c>
      <c r="L32" s="71">
        <f t="shared" si="3"/>
        <v>1344.9</v>
      </c>
      <c r="M32" s="71">
        <f t="shared" si="3"/>
        <v>0</v>
      </c>
      <c r="N32" s="71">
        <f t="shared" si="3"/>
        <v>2009.5</v>
      </c>
      <c r="O32" s="117">
        <f t="shared" si="3"/>
        <v>3815</v>
      </c>
      <c r="P32" s="141">
        <f t="shared" si="3"/>
        <v>3163.8</v>
      </c>
      <c r="Q32" s="1"/>
      <c r="R32" s="1"/>
    </row>
    <row r="33" spans="1:18" s="2" customFormat="1" ht="12.75">
      <c r="A33" s="16">
        <v>20</v>
      </c>
      <c r="B33" s="25" t="s">
        <v>2</v>
      </c>
      <c r="C33" s="64" t="s">
        <v>0</v>
      </c>
      <c r="D33" s="11" t="s">
        <v>18</v>
      </c>
      <c r="E33" s="181" t="s">
        <v>13</v>
      </c>
      <c r="F33" s="182"/>
      <c r="G33" s="11" t="s">
        <v>3</v>
      </c>
      <c r="H33" s="11" t="s">
        <v>1</v>
      </c>
      <c r="I33" s="17" t="s">
        <v>23</v>
      </c>
      <c r="J33" s="20" t="s">
        <v>76</v>
      </c>
      <c r="K33" s="36">
        <v>1713</v>
      </c>
      <c r="L33" s="36">
        <v>1344.9</v>
      </c>
      <c r="M33" s="53"/>
      <c r="N33" s="35">
        <v>2009.5</v>
      </c>
      <c r="O33" s="123">
        <v>3815</v>
      </c>
      <c r="P33" s="125">
        <v>3163.8</v>
      </c>
      <c r="Q33" s="1"/>
      <c r="R33" s="1"/>
    </row>
    <row r="34" spans="1:18" s="2" customFormat="1" ht="32.25" customHeight="1">
      <c r="A34" s="27">
        <v>21</v>
      </c>
      <c r="B34" s="70" t="s">
        <v>2</v>
      </c>
      <c r="C34" s="70" t="s">
        <v>0</v>
      </c>
      <c r="D34" s="13" t="s">
        <v>19</v>
      </c>
      <c r="E34" s="183" t="s">
        <v>4</v>
      </c>
      <c r="F34" s="184"/>
      <c r="G34" s="13" t="s">
        <v>3</v>
      </c>
      <c r="H34" s="13" t="s">
        <v>1</v>
      </c>
      <c r="I34" s="81" t="s">
        <v>2</v>
      </c>
      <c r="J34" s="15" t="s">
        <v>52</v>
      </c>
      <c r="K34" s="71">
        <f aca="true" t="shared" si="4" ref="K34:P34">SUM(K35:K36)</f>
        <v>10186</v>
      </c>
      <c r="L34" s="71">
        <f t="shared" si="4"/>
        <v>48.2</v>
      </c>
      <c r="M34" s="71">
        <f t="shared" si="4"/>
        <v>0</v>
      </c>
      <c r="N34" s="71">
        <f t="shared" si="4"/>
        <v>58</v>
      </c>
      <c r="O34" s="117">
        <f t="shared" si="4"/>
        <v>150</v>
      </c>
      <c r="P34" s="141">
        <f t="shared" si="4"/>
        <v>2961.7</v>
      </c>
      <c r="Q34" s="1"/>
      <c r="R34" s="1"/>
    </row>
    <row r="35" spans="1:18" s="2" customFormat="1" ht="82.5" customHeight="1">
      <c r="A35" s="16">
        <v>22</v>
      </c>
      <c r="B35" s="64" t="s">
        <v>2</v>
      </c>
      <c r="C35" s="64" t="s">
        <v>0</v>
      </c>
      <c r="D35" s="11" t="s">
        <v>19</v>
      </c>
      <c r="E35" s="181" t="s">
        <v>7</v>
      </c>
      <c r="F35" s="182"/>
      <c r="G35" s="11" t="s">
        <v>3</v>
      </c>
      <c r="H35" s="11" t="s">
        <v>1</v>
      </c>
      <c r="I35" s="17" t="s">
        <v>2</v>
      </c>
      <c r="J35" s="65" t="s">
        <v>92</v>
      </c>
      <c r="K35" s="36">
        <v>10171</v>
      </c>
      <c r="L35" s="36">
        <v>0</v>
      </c>
      <c r="M35" s="53"/>
      <c r="N35" s="35">
        <v>0</v>
      </c>
      <c r="O35" s="123">
        <v>100</v>
      </c>
      <c r="P35" s="125">
        <v>2802.1</v>
      </c>
      <c r="Q35" s="1"/>
      <c r="R35" s="1"/>
    </row>
    <row r="36" spans="1:18" s="2" customFormat="1" ht="51">
      <c r="A36" s="16">
        <v>23</v>
      </c>
      <c r="B36" s="49" t="s">
        <v>2</v>
      </c>
      <c r="C36" s="49" t="s">
        <v>0</v>
      </c>
      <c r="D36" s="11" t="s">
        <v>19</v>
      </c>
      <c r="E36" s="181" t="s">
        <v>15</v>
      </c>
      <c r="F36" s="182"/>
      <c r="G36" s="11" t="s">
        <v>3</v>
      </c>
      <c r="H36" s="11" t="s">
        <v>1</v>
      </c>
      <c r="I36" s="17" t="s">
        <v>53</v>
      </c>
      <c r="J36" s="20" t="s">
        <v>73</v>
      </c>
      <c r="K36" s="36">
        <v>15</v>
      </c>
      <c r="L36" s="36">
        <v>48.2</v>
      </c>
      <c r="M36" s="53"/>
      <c r="N36" s="35">
        <v>58</v>
      </c>
      <c r="O36" s="123">
        <v>50</v>
      </c>
      <c r="P36" s="125">
        <v>159.6</v>
      </c>
      <c r="Q36" s="1"/>
      <c r="R36" s="1"/>
    </row>
    <row r="37" spans="1:18" s="2" customFormat="1" ht="14.25" customHeight="1">
      <c r="A37" s="27">
        <v>24</v>
      </c>
      <c r="B37" s="70" t="s">
        <v>2</v>
      </c>
      <c r="C37" s="70" t="s">
        <v>0</v>
      </c>
      <c r="D37" s="13" t="s">
        <v>22</v>
      </c>
      <c r="E37" s="183" t="s">
        <v>4</v>
      </c>
      <c r="F37" s="184"/>
      <c r="G37" s="13" t="s">
        <v>3</v>
      </c>
      <c r="H37" s="13" t="s">
        <v>1</v>
      </c>
      <c r="I37" s="81" t="s">
        <v>2</v>
      </c>
      <c r="J37" s="15" t="s">
        <v>56</v>
      </c>
      <c r="K37" s="72">
        <v>0</v>
      </c>
      <c r="L37" s="72">
        <v>0.8</v>
      </c>
      <c r="M37" s="73"/>
      <c r="N37" s="74">
        <v>0</v>
      </c>
      <c r="O37" s="127">
        <v>0</v>
      </c>
      <c r="P37" s="142">
        <v>0</v>
      </c>
      <c r="Q37" s="1"/>
      <c r="R37" s="1"/>
    </row>
    <row r="38" spans="1:18" s="2" customFormat="1" ht="12.75">
      <c r="A38" s="27">
        <v>25</v>
      </c>
      <c r="B38" s="50" t="s">
        <v>2</v>
      </c>
      <c r="C38" s="13" t="s">
        <v>24</v>
      </c>
      <c r="D38" s="13" t="s">
        <v>3</v>
      </c>
      <c r="E38" s="183" t="s">
        <v>4</v>
      </c>
      <c r="F38" s="184"/>
      <c r="G38" s="13" t="s">
        <v>3</v>
      </c>
      <c r="H38" s="13" t="s">
        <v>1</v>
      </c>
      <c r="I38" s="14" t="s">
        <v>2</v>
      </c>
      <c r="J38" s="15" t="s">
        <v>57</v>
      </c>
      <c r="K38" s="41" t="e">
        <f>SUM(K39)</f>
        <v>#REF!</v>
      </c>
      <c r="L38" s="41" t="e">
        <f>SUM(L39)</f>
        <v>#REF!</v>
      </c>
      <c r="M38" s="41" t="e">
        <f>SUM(M39)</f>
        <v>#REF!</v>
      </c>
      <c r="N38" s="41" t="e">
        <f>SUM(N39)</f>
        <v>#REF!</v>
      </c>
      <c r="O38" s="119" t="e">
        <f>SUM(O39)</f>
        <v>#REF!</v>
      </c>
      <c r="P38" s="143">
        <f>P39</f>
        <v>196166.5</v>
      </c>
      <c r="Q38" s="1"/>
      <c r="R38" s="1"/>
    </row>
    <row r="39" spans="1:18" s="2" customFormat="1" ht="25.5">
      <c r="A39" s="16">
        <v>26</v>
      </c>
      <c r="B39" s="51" t="s">
        <v>2</v>
      </c>
      <c r="C39" s="22" t="s">
        <v>24</v>
      </c>
      <c r="D39" s="22" t="s">
        <v>10</v>
      </c>
      <c r="E39" s="185" t="s">
        <v>4</v>
      </c>
      <c r="F39" s="186"/>
      <c r="G39" s="22" t="s">
        <v>3</v>
      </c>
      <c r="H39" s="22" t="s">
        <v>1</v>
      </c>
      <c r="I39" s="23" t="s">
        <v>2</v>
      </c>
      <c r="J39" s="24" t="s">
        <v>29</v>
      </c>
      <c r="K39" s="38" t="e">
        <f>K40+K41+K47+#REF!+#REF!</f>
        <v>#REF!</v>
      </c>
      <c r="L39" s="38" t="e">
        <f>L40+L41+L47+#REF!+#REF!+#REF!</f>
        <v>#REF!</v>
      </c>
      <c r="M39" s="38" t="e">
        <f>M40+M41+M47+#REF!+#REF!+#REF!</f>
        <v>#REF!</v>
      </c>
      <c r="N39" s="38" t="e">
        <f>N40+N41+N47+#REF!+#REF!</f>
        <v>#REF!</v>
      </c>
      <c r="O39" s="121" t="e">
        <f>O40+O41+O47+#REF!+#REF!</f>
        <v>#REF!</v>
      </c>
      <c r="P39" s="144">
        <f>P40+P41+P47</f>
        <v>196166.5</v>
      </c>
      <c r="Q39" s="1"/>
      <c r="R39" s="1"/>
    </row>
    <row r="40" spans="1:18" s="2" customFormat="1" ht="24.75" customHeight="1">
      <c r="A40" s="16">
        <v>27</v>
      </c>
      <c r="B40" s="52" t="s">
        <v>2</v>
      </c>
      <c r="C40" s="28" t="s">
        <v>24</v>
      </c>
      <c r="D40" s="28" t="s">
        <v>10</v>
      </c>
      <c r="E40" s="177" t="s">
        <v>26</v>
      </c>
      <c r="F40" s="178"/>
      <c r="G40" s="28" t="s">
        <v>14</v>
      </c>
      <c r="H40" s="28" t="s">
        <v>1</v>
      </c>
      <c r="I40" s="29" t="s">
        <v>25</v>
      </c>
      <c r="J40" s="30" t="s">
        <v>79</v>
      </c>
      <c r="K40" s="43">
        <f>66999+285</f>
        <v>67284</v>
      </c>
      <c r="L40" s="43">
        <v>56071</v>
      </c>
      <c r="M40" s="53"/>
      <c r="N40" s="43">
        <f>66999+285</f>
        <v>67284</v>
      </c>
      <c r="O40" s="123">
        <v>85626</v>
      </c>
      <c r="P40" s="145">
        <v>91538</v>
      </c>
      <c r="Q40" s="1"/>
      <c r="R40" s="1"/>
    </row>
    <row r="41" spans="1:18" s="2" customFormat="1" ht="25.5">
      <c r="A41" s="16">
        <v>28</v>
      </c>
      <c r="B41" s="49" t="s">
        <v>2</v>
      </c>
      <c r="C41" s="11" t="s">
        <v>24</v>
      </c>
      <c r="D41" s="11" t="s">
        <v>10</v>
      </c>
      <c r="E41" s="181" t="s">
        <v>7</v>
      </c>
      <c r="F41" s="182"/>
      <c r="G41" s="11" t="s">
        <v>3</v>
      </c>
      <c r="H41" s="11" t="s">
        <v>1</v>
      </c>
      <c r="I41" s="54" t="s">
        <v>25</v>
      </c>
      <c r="J41" s="55" t="s">
        <v>77</v>
      </c>
      <c r="K41" s="36">
        <f>SUM(K42:K42)</f>
        <v>26927</v>
      </c>
      <c r="L41" s="36">
        <v>29044.7</v>
      </c>
      <c r="M41" s="36">
        <v>29044.7</v>
      </c>
      <c r="N41" s="36">
        <f>SUM(N42:N42)</f>
        <v>26927</v>
      </c>
      <c r="O41" s="120">
        <f>O42</f>
        <v>16362</v>
      </c>
      <c r="P41" s="144">
        <f>P42</f>
        <v>22525.5</v>
      </c>
      <c r="Q41" s="1"/>
      <c r="R41" s="1"/>
    </row>
    <row r="42" spans="1:16" ht="12.75">
      <c r="A42" s="16">
        <v>29</v>
      </c>
      <c r="B42" s="56" t="s">
        <v>2</v>
      </c>
      <c r="C42" s="57" t="s">
        <v>24</v>
      </c>
      <c r="D42" s="57" t="s">
        <v>10</v>
      </c>
      <c r="E42" s="175" t="s">
        <v>42</v>
      </c>
      <c r="F42" s="176"/>
      <c r="G42" s="57" t="s">
        <v>14</v>
      </c>
      <c r="H42" s="57" t="s">
        <v>1</v>
      </c>
      <c r="I42" s="58" t="s">
        <v>25</v>
      </c>
      <c r="J42" s="59" t="s">
        <v>80</v>
      </c>
      <c r="K42" s="39">
        <f aca="true" t="shared" si="5" ref="K42:P42">SUM(K44:K46)</f>
        <v>26927</v>
      </c>
      <c r="L42" s="39">
        <f t="shared" si="5"/>
        <v>21133</v>
      </c>
      <c r="M42" s="39">
        <f t="shared" si="5"/>
        <v>0</v>
      </c>
      <c r="N42" s="39">
        <f t="shared" si="5"/>
        <v>26927</v>
      </c>
      <c r="O42" s="122">
        <f t="shared" si="5"/>
        <v>16362</v>
      </c>
      <c r="P42" s="146">
        <f t="shared" si="5"/>
        <v>22525.5</v>
      </c>
    </row>
    <row r="43" spans="1:16" ht="12.75">
      <c r="A43" s="102">
        <v>30</v>
      </c>
      <c r="B43" s="103"/>
      <c r="C43" s="104"/>
      <c r="D43" s="104"/>
      <c r="E43" s="105"/>
      <c r="F43" s="103"/>
      <c r="G43" s="104"/>
      <c r="H43" s="104"/>
      <c r="I43" s="106"/>
      <c r="J43" s="60" t="s">
        <v>28</v>
      </c>
      <c r="K43" s="35"/>
      <c r="L43" s="35"/>
      <c r="M43" s="32"/>
      <c r="N43" s="35"/>
      <c r="O43" s="123"/>
      <c r="P43" s="125"/>
    </row>
    <row r="44" spans="1:16" ht="25.5">
      <c r="A44" s="102">
        <v>31</v>
      </c>
      <c r="B44" s="103"/>
      <c r="C44" s="104"/>
      <c r="D44" s="104"/>
      <c r="E44" s="105"/>
      <c r="F44" s="103"/>
      <c r="G44" s="104"/>
      <c r="H44" s="104"/>
      <c r="I44" s="106"/>
      <c r="J44" s="61" t="s">
        <v>43</v>
      </c>
      <c r="K44" s="34">
        <v>3295</v>
      </c>
      <c r="L44" s="34">
        <v>2653</v>
      </c>
      <c r="M44" s="32"/>
      <c r="N44" s="35">
        <v>3295</v>
      </c>
      <c r="O44" s="123">
        <v>2993</v>
      </c>
      <c r="P44" s="125">
        <v>3197</v>
      </c>
    </row>
    <row r="45" spans="1:16" ht="51.75">
      <c r="A45" s="102">
        <v>32</v>
      </c>
      <c r="B45" s="103"/>
      <c r="C45" s="104"/>
      <c r="D45" s="104"/>
      <c r="E45" s="105"/>
      <c r="F45" s="103"/>
      <c r="G45" s="104"/>
      <c r="H45" s="104"/>
      <c r="I45" s="106"/>
      <c r="J45" s="60" t="s">
        <v>61</v>
      </c>
      <c r="K45" s="42">
        <f>17124+5095</f>
        <v>22219</v>
      </c>
      <c r="L45" s="42">
        <v>17067</v>
      </c>
      <c r="M45" s="32"/>
      <c r="N45" s="35">
        <v>22219</v>
      </c>
      <c r="O45" s="123">
        <v>11986</v>
      </c>
      <c r="P45" s="125">
        <v>17728</v>
      </c>
    </row>
    <row r="46" spans="1:16" ht="14.25" customHeight="1">
      <c r="A46" s="102">
        <v>33</v>
      </c>
      <c r="B46" s="103"/>
      <c r="C46" s="104"/>
      <c r="D46" s="104"/>
      <c r="E46" s="105"/>
      <c r="F46" s="103"/>
      <c r="G46" s="104"/>
      <c r="H46" s="104"/>
      <c r="I46" s="106"/>
      <c r="J46" s="62" t="s">
        <v>62</v>
      </c>
      <c r="K46" s="35">
        <v>1413</v>
      </c>
      <c r="L46" s="35">
        <v>1413</v>
      </c>
      <c r="M46" s="32"/>
      <c r="N46" s="35">
        <v>1413</v>
      </c>
      <c r="O46" s="123">
        <v>1383</v>
      </c>
      <c r="P46" s="125">
        <v>1600.5</v>
      </c>
    </row>
    <row r="47" spans="1:16" ht="25.5">
      <c r="A47" s="102">
        <v>34</v>
      </c>
      <c r="B47" s="107" t="s">
        <v>2</v>
      </c>
      <c r="C47" s="108" t="s">
        <v>24</v>
      </c>
      <c r="D47" s="108" t="s">
        <v>10</v>
      </c>
      <c r="E47" s="172" t="s">
        <v>11</v>
      </c>
      <c r="F47" s="173"/>
      <c r="G47" s="108" t="s">
        <v>3</v>
      </c>
      <c r="H47" s="108" t="s">
        <v>1</v>
      </c>
      <c r="I47" s="109" t="s">
        <v>25</v>
      </c>
      <c r="J47" s="9" t="s">
        <v>44</v>
      </c>
      <c r="K47" s="40">
        <f aca="true" t="shared" si="6" ref="K47:P47">SUM(K48:K50,K51,K59)</f>
        <v>76342</v>
      </c>
      <c r="L47" s="40">
        <f t="shared" si="6"/>
        <v>66130.3</v>
      </c>
      <c r="M47" s="40">
        <f t="shared" si="6"/>
        <v>0</v>
      </c>
      <c r="N47" s="40">
        <f t="shared" si="6"/>
        <v>76342</v>
      </c>
      <c r="O47" s="124">
        <f t="shared" si="6"/>
        <v>79663.3</v>
      </c>
      <c r="P47" s="143">
        <f t="shared" si="6"/>
        <v>82103</v>
      </c>
    </row>
    <row r="48" spans="1:16" ht="42.75" customHeight="1">
      <c r="A48" s="102">
        <v>35</v>
      </c>
      <c r="B48" s="103" t="s">
        <v>2</v>
      </c>
      <c r="C48" s="104" t="s">
        <v>24</v>
      </c>
      <c r="D48" s="104" t="s">
        <v>10</v>
      </c>
      <c r="E48" s="179" t="s">
        <v>59</v>
      </c>
      <c r="F48" s="180"/>
      <c r="G48" s="104" t="s">
        <v>14</v>
      </c>
      <c r="H48" s="104" t="s">
        <v>1</v>
      </c>
      <c r="I48" s="106" t="s">
        <v>25</v>
      </c>
      <c r="J48" s="155" t="s">
        <v>84</v>
      </c>
      <c r="K48" s="34">
        <v>5814</v>
      </c>
      <c r="L48" s="34">
        <v>4700</v>
      </c>
      <c r="N48" s="35">
        <v>5814</v>
      </c>
      <c r="O48" s="123">
        <v>6881.9</v>
      </c>
      <c r="P48" s="125">
        <v>3310</v>
      </c>
    </row>
    <row r="49" spans="1:16" ht="38.25">
      <c r="A49" s="102">
        <v>38</v>
      </c>
      <c r="B49" s="103" t="s">
        <v>2</v>
      </c>
      <c r="C49" s="104" t="s">
        <v>24</v>
      </c>
      <c r="D49" s="104" t="s">
        <v>10</v>
      </c>
      <c r="E49" s="179" t="s">
        <v>45</v>
      </c>
      <c r="F49" s="180"/>
      <c r="G49" s="104" t="s">
        <v>14</v>
      </c>
      <c r="H49" s="104" t="s">
        <v>1</v>
      </c>
      <c r="I49" s="106" t="s">
        <v>25</v>
      </c>
      <c r="J49" s="7" t="s">
        <v>74</v>
      </c>
      <c r="K49" s="35">
        <v>433.9</v>
      </c>
      <c r="L49" s="35">
        <v>433.9</v>
      </c>
      <c r="N49" s="35">
        <v>433.9</v>
      </c>
      <c r="O49" s="123">
        <v>286.4</v>
      </c>
      <c r="P49" s="125">
        <v>318.9</v>
      </c>
    </row>
    <row r="50" spans="1:16" ht="38.25">
      <c r="A50" s="102">
        <v>37</v>
      </c>
      <c r="B50" s="103" t="s">
        <v>2</v>
      </c>
      <c r="C50" s="104" t="s">
        <v>24</v>
      </c>
      <c r="D50" s="104" t="s">
        <v>10</v>
      </c>
      <c r="E50" s="179" t="s">
        <v>46</v>
      </c>
      <c r="F50" s="180"/>
      <c r="G50" s="104" t="s">
        <v>14</v>
      </c>
      <c r="H50" s="104" t="s">
        <v>1</v>
      </c>
      <c r="I50" s="106" t="s">
        <v>25</v>
      </c>
      <c r="J50" s="65" t="s">
        <v>85</v>
      </c>
      <c r="K50" s="35">
        <v>6565</v>
      </c>
      <c r="L50" s="35">
        <v>5152</v>
      </c>
      <c r="N50" s="35">
        <v>6565</v>
      </c>
      <c r="O50" s="123">
        <v>7234</v>
      </c>
      <c r="P50" s="125">
        <v>4887</v>
      </c>
    </row>
    <row r="51" spans="1:16" ht="24.75" customHeight="1">
      <c r="A51" s="102">
        <v>38</v>
      </c>
      <c r="B51" s="107" t="s">
        <v>2</v>
      </c>
      <c r="C51" s="108" t="s">
        <v>24</v>
      </c>
      <c r="D51" s="108" t="s">
        <v>10</v>
      </c>
      <c r="E51" s="172" t="s">
        <v>49</v>
      </c>
      <c r="F51" s="173"/>
      <c r="G51" s="108" t="s">
        <v>14</v>
      </c>
      <c r="H51" s="108" t="s">
        <v>1</v>
      </c>
      <c r="I51" s="109" t="s">
        <v>25</v>
      </c>
      <c r="J51" s="134" t="s">
        <v>60</v>
      </c>
      <c r="K51" s="135">
        <f>SUM(K54:K56)</f>
        <v>15225.1</v>
      </c>
      <c r="L51" s="135">
        <f>SUM(L54:L56)</f>
        <v>14365.4</v>
      </c>
      <c r="M51" s="135">
        <f>SUM(M54:M56)</f>
        <v>0</v>
      </c>
      <c r="N51" s="135">
        <f>SUM(N54:N56)</f>
        <v>15225.1</v>
      </c>
      <c r="O51" s="132">
        <f>SUM(O54:O56)</f>
        <v>15343</v>
      </c>
      <c r="P51" s="146">
        <f>P53+P54+P55+P56+P58+P57</f>
        <v>16926.1</v>
      </c>
    </row>
    <row r="52" spans="1:16" ht="12.75">
      <c r="A52" s="102">
        <v>39</v>
      </c>
      <c r="B52" s="111"/>
      <c r="C52" s="112"/>
      <c r="D52" s="112"/>
      <c r="E52" s="113"/>
      <c r="F52" s="111"/>
      <c r="G52" s="112"/>
      <c r="H52" s="112"/>
      <c r="I52" s="133"/>
      <c r="J52" s="136" t="s">
        <v>28</v>
      </c>
      <c r="K52" s="35"/>
      <c r="L52" s="35"/>
      <c r="M52" s="137"/>
      <c r="N52" s="35"/>
      <c r="O52" s="123"/>
      <c r="P52" s="125"/>
    </row>
    <row r="53" spans="1:16" ht="63.75">
      <c r="A53" s="102">
        <v>40</v>
      </c>
      <c r="B53" s="111"/>
      <c r="C53" s="112"/>
      <c r="D53" s="112"/>
      <c r="E53" s="113"/>
      <c r="F53" s="111"/>
      <c r="G53" s="112"/>
      <c r="H53" s="112"/>
      <c r="I53" s="114"/>
      <c r="J53" s="61" t="s">
        <v>86</v>
      </c>
      <c r="K53" s="99"/>
      <c r="L53" s="99"/>
      <c r="N53" s="99"/>
      <c r="O53" s="126"/>
      <c r="P53" s="125">
        <v>21</v>
      </c>
    </row>
    <row r="54" spans="1:16" ht="51">
      <c r="A54" s="102">
        <v>41</v>
      </c>
      <c r="B54" s="103"/>
      <c r="C54" s="104"/>
      <c r="D54" s="104"/>
      <c r="E54" s="105"/>
      <c r="F54" s="103"/>
      <c r="G54" s="104"/>
      <c r="H54" s="104"/>
      <c r="I54" s="106"/>
      <c r="J54" s="65" t="s">
        <v>63</v>
      </c>
      <c r="K54" s="35">
        <v>15146</v>
      </c>
      <c r="L54" s="35">
        <v>14286.3</v>
      </c>
      <c r="N54" s="35">
        <v>15146</v>
      </c>
      <c r="O54" s="123">
        <v>15259.5</v>
      </c>
      <c r="P54" s="125">
        <v>16387</v>
      </c>
    </row>
    <row r="55" spans="1:16" ht="51">
      <c r="A55" s="102">
        <v>42</v>
      </c>
      <c r="B55" s="103"/>
      <c r="C55" s="104"/>
      <c r="D55" s="104"/>
      <c r="E55" s="105"/>
      <c r="F55" s="103"/>
      <c r="G55" s="104"/>
      <c r="H55" s="104"/>
      <c r="I55" s="106"/>
      <c r="J55" s="6" t="s">
        <v>67</v>
      </c>
      <c r="K55" s="35">
        <v>0.1</v>
      </c>
      <c r="L55" s="35">
        <v>0.1</v>
      </c>
      <c r="N55" s="35">
        <v>0.1</v>
      </c>
      <c r="O55" s="123">
        <v>0.1</v>
      </c>
      <c r="P55" s="125">
        <v>0.1</v>
      </c>
    </row>
    <row r="56" spans="1:16" ht="25.5">
      <c r="A56" s="102">
        <v>43</v>
      </c>
      <c r="B56" s="103"/>
      <c r="C56" s="104"/>
      <c r="D56" s="104"/>
      <c r="E56" s="105"/>
      <c r="F56" s="103"/>
      <c r="G56" s="104"/>
      <c r="H56" s="104"/>
      <c r="I56" s="106"/>
      <c r="J56" s="110" t="s">
        <v>68</v>
      </c>
      <c r="K56" s="34">
        <v>79</v>
      </c>
      <c r="L56" s="34">
        <v>79</v>
      </c>
      <c r="N56" s="34">
        <v>79</v>
      </c>
      <c r="O56" s="123">
        <v>83.4</v>
      </c>
      <c r="P56" s="125">
        <v>98.3</v>
      </c>
    </row>
    <row r="57" spans="1:16" ht="38.25">
      <c r="A57" s="102">
        <v>44</v>
      </c>
      <c r="B57" s="103" t="s">
        <v>2</v>
      </c>
      <c r="C57" s="104" t="s">
        <v>24</v>
      </c>
      <c r="D57" s="104" t="s">
        <v>10</v>
      </c>
      <c r="E57" s="179" t="s">
        <v>93</v>
      </c>
      <c r="F57" s="180"/>
      <c r="G57" s="104" t="s">
        <v>14</v>
      </c>
      <c r="H57" s="104" t="s">
        <v>1</v>
      </c>
      <c r="I57" s="106" t="s">
        <v>25</v>
      </c>
      <c r="J57" s="65" t="s">
        <v>88</v>
      </c>
      <c r="K57" s="34"/>
      <c r="L57" s="34"/>
      <c r="N57" s="34"/>
      <c r="O57" s="123"/>
      <c r="P57" s="156">
        <f>275.7-1.9</f>
        <v>273.8</v>
      </c>
    </row>
    <row r="58" spans="1:16" ht="38.25">
      <c r="A58" s="102">
        <v>45</v>
      </c>
      <c r="B58" s="103"/>
      <c r="C58" s="104"/>
      <c r="D58" s="104"/>
      <c r="E58" s="105"/>
      <c r="F58" s="103"/>
      <c r="G58" s="104"/>
      <c r="H58" s="104"/>
      <c r="I58" s="106"/>
      <c r="J58" s="110" t="s">
        <v>87</v>
      </c>
      <c r="K58" s="34"/>
      <c r="L58" s="34"/>
      <c r="N58" s="34"/>
      <c r="O58" s="123"/>
      <c r="P58" s="125">
        <v>145.9</v>
      </c>
    </row>
    <row r="59" spans="1:16" ht="15" customHeight="1">
      <c r="A59" s="102">
        <v>46</v>
      </c>
      <c r="B59" s="107" t="s">
        <v>2</v>
      </c>
      <c r="C59" s="108" t="s">
        <v>24</v>
      </c>
      <c r="D59" s="108" t="s">
        <v>10</v>
      </c>
      <c r="E59" s="172" t="s">
        <v>27</v>
      </c>
      <c r="F59" s="173"/>
      <c r="G59" s="108" t="s">
        <v>14</v>
      </c>
      <c r="H59" s="108" t="s">
        <v>1</v>
      </c>
      <c r="I59" s="109" t="s">
        <v>25</v>
      </c>
      <c r="J59" s="10" t="s">
        <v>78</v>
      </c>
      <c r="K59" s="40">
        <f>SUM(K62:K62)</f>
        <v>48304</v>
      </c>
      <c r="L59" s="40">
        <f>SUM(L62:L62)</f>
        <v>41479</v>
      </c>
      <c r="M59" s="40">
        <f>SUM(M62:M62)</f>
        <v>0</v>
      </c>
      <c r="N59" s="40">
        <f>SUM(N62:N62)</f>
        <v>48304</v>
      </c>
      <c r="O59" s="124">
        <f>SUM(O62:O62)</f>
        <v>49918</v>
      </c>
      <c r="P59" s="143">
        <f>SUM(P61:P62)</f>
        <v>56661</v>
      </c>
    </row>
    <row r="60" spans="1:16" ht="11.25" customHeight="1">
      <c r="A60" s="102">
        <v>47</v>
      </c>
      <c r="B60" s="103"/>
      <c r="C60" s="104"/>
      <c r="D60" s="104"/>
      <c r="E60" s="105"/>
      <c r="F60" s="103"/>
      <c r="G60" s="104"/>
      <c r="H60" s="104"/>
      <c r="I60" s="106"/>
      <c r="J60" s="6" t="s">
        <v>28</v>
      </c>
      <c r="K60" s="34"/>
      <c r="L60" s="34"/>
      <c r="N60" s="35"/>
      <c r="O60" s="123"/>
      <c r="P60" s="125"/>
    </row>
    <row r="61" spans="1:16" ht="51">
      <c r="A61" s="102">
        <v>48</v>
      </c>
      <c r="B61" s="103"/>
      <c r="C61" s="104"/>
      <c r="D61" s="104"/>
      <c r="E61" s="105"/>
      <c r="F61" s="103"/>
      <c r="G61" s="104"/>
      <c r="H61" s="104"/>
      <c r="I61" s="106"/>
      <c r="J61" s="66" t="s">
        <v>81</v>
      </c>
      <c r="K61" s="34"/>
      <c r="L61" s="34"/>
      <c r="N61" s="35"/>
      <c r="O61" s="123"/>
      <c r="P61" s="125">
        <v>17777</v>
      </c>
    </row>
    <row r="62" spans="1:16" ht="153">
      <c r="A62" s="102">
        <v>49</v>
      </c>
      <c r="B62" s="103"/>
      <c r="C62" s="147"/>
      <c r="D62" s="147"/>
      <c r="E62" s="148"/>
      <c r="F62" s="149"/>
      <c r="G62" s="147"/>
      <c r="H62" s="147"/>
      <c r="I62" s="150"/>
      <c r="J62" s="138" t="s">
        <v>66</v>
      </c>
      <c r="K62" s="151">
        <f>47602+351+351</f>
        <v>48304</v>
      </c>
      <c r="L62" s="151">
        <v>41479</v>
      </c>
      <c r="M62" s="32"/>
      <c r="N62" s="151">
        <f>47602+351+351</f>
        <v>48304</v>
      </c>
      <c r="O62" s="152">
        <v>49918</v>
      </c>
      <c r="P62" s="128">
        <v>38884</v>
      </c>
    </row>
    <row r="63" spans="1:16" ht="13.5" thickBot="1">
      <c r="A63" s="16">
        <v>50</v>
      </c>
      <c r="B63" s="101"/>
      <c r="C63" s="130"/>
      <c r="D63" s="130"/>
      <c r="E63" s="174"/>
      <c r="F63" s="174"/>
      <c r="G63" s="130"/>
      <c r="H63" s="130"/>
      <c r="I63" s="130"/>
      <c r="J63" s="153" t="s">
        <v>58</v>
      </c>
      <c r="K63" s="143" t="e">
        <f>SUM(K14,K38)</f>
        <v>#REF!</v>
      </c>
      <c r="L63" s="143" t="e">
        <f>SUM(L14,L38)-9.126-6078.162</f>
        <v>#REF!</v>
      </c>
      <c r="M63" s="143" t="e">
        <f>SUM(M14,M38)-6078.16-9.126</f>
        <v>#REF!</v>
      </c>
      <c r="N63" s="143" t="e">
        <f>SUM(N14,N38)</f>
        <v>#REF!</v>
      </c>
      <c r="O63" s="143" t="e">
        <f>SUM(O14,O38)</f>
        <v>#REF!</v>
      </c>
      <c r="P63" s="143">
        <f>SUM(P14,P38)</f>
        <v>239140.532</v>
      </c>
    </row>
    <row r="64" ht="11.25">
      <c r="A64" s="162"/>
    </row>
    <row r="65" spans="1:16" ht="12.75">
      <c r="A65" s="163"/>
      <c r="B65" s="160" t="s">
        <v>95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</row>
    <row r="66" ht="11.25">
      <c r="A66" s="164"/>
    </row>
    <row r="67" ht="11.25">
      <c r="A67" s="161"/>
    </row>
    <row r="68" ht="11.25">
      <c r="A68" s="161"/>
    </row>
    <row r="69" ht="12.75" customHeight="1">
      <c r="A69" s="161"/>
    </row>
    <row r="70" ht="11.25">
      <c r="A70" s="161"/>
    </row>
    <row r="71" ht="11.25">
      <c r="A71" s="161"/>
    </row>
    <row r="73" spans="1:26" s="32" customFormat="1" ht="142.5" customHeight="1">
      <c r="A73" s="1"/>
      <c r="B73" s="1"/>
      <c r="C73" s="1"/>
      <c r="D73" s="1"/>
      <c r="E73" s="1"/>
      <c r="F73" s="1"/>
      <c r="G73" s="1"/>
      <c r="H73" s="1"/>
      <c r="I73" s="2"/>
      <c r="J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45" customHeight="1"/>
    <row r="75" ht="27" customHeight="1"/>
    <row r="76" ht="21.75" customHeight="1"/>
    <row r="77" ht="45" customHeight="1"/>
    <row r="78" ht="39.75" customHeight="1"/>
    <row r="79" ht="42.75" customHeight="1"/>
    <row r="80" ht="18.75" customHeight="1"/>
  </sheetData>
  <sheetProtection/>
  <mergeCells count="47">
    <mergeCell ref="A7:Z8"/>
    <mergeCell ref="E15:F15"/>
    <mergeCell ref="E16:F16"/>
    <mergeCell ref="E19:F19"/>
    <mergeCell ref="E21:F21"/>
    <mergeCell ref="E22:F22"/>
    <mergeCell ref="B12:I12"/>
    <mergeCell ref="B13:I13"/>
    <mergeCell ref="E14:F14"/>
    <mergeCell ref="E20:F20"/>
    <mergeCell ref="E38:F38"/>
    <mergeCell ref="E39:F39"/>
    <mergeCell ref="E37:F37"/>
    <mergeCell ref="E17:F17"/>
    <mergeCell ref="E23:F23"/>
    <mergeCell ref="E24:F24"/>
    <mergeCell ref="E25:F25"/>
    <mergeCell ref="E26:F26"/>
    <mergeCell ref="E27:F27"/>
    <mergeCell ref="E32:F32"/>
    <mergeCell ref="E33:F33"/>
    <mergeCell ref="E34:F34"/>
    <mergeCell ref="E35:F35"/>
    <mergeCell ref="E36:F36"/>
    <mergeCell ref="E28:F28"/>
    <mergeCell ref="E29:F29"/>
    <mergeCell ref="E30:F30"/>
    <mergeCell ref="E31:F31"/>
    <mergeCell ref="E63:F63"/>
    <mergeCell ref="E42:F42"/>
    <mergeCell ref="E47:F47"/>
    <mergeCell ref="E40:F40"/>
    <mergeCell ref="E48:F48"/>
    <mergeCell ref="E49:F49"/>
    <mergeCell ref="E50:F50"/>
    <mergeCell ref="E41:F41"/>
    <mergeCell ref="E57:F57"/>
    <mergeCell ref="B65:P65"/>
    <mergeCell ref="A64:A71"/>
    <mergeCell ref="J5:P5"/>
    <mergeCell ref="J6:P6"/>
    <mergeCell ref="J1:P1"/>
    <mergeCell ref="J2:P2"/>
    <mergeCell ref="J3:P3"/>
    <mergeCell ref="J4:P4"/>
    <mergeCell ref="E51:F51"/>
    <mergeCell ref="E59:F59"/>
  </mergeCells>
  <printOptions/>
  <pageMargins left="0.984251968503937" right="0.3937007874015748" top="0.3937007874015748" bottom="0.3937007874015748" header="0.5118110236220472" footer="0.5118110236220472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2016-02-20T03:26:28Z</cp:lastPrinted>
  <dcterms:created xsi:type="dcterms:W3CDTF">2004-11-29T04:51:36Z</dcterms:created>
  <dcterms:modified xsi:type="dcterms:W3CDTF">2016-03-03T13:33:11Z</dcterms:modified>
  <cp:category/>
  <cp:version/>
  <cp:contentType/>
  <cp:contentStatus/>
</cp:coreProperties>
</file>