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прилож.4!$A$8:$G$371</definedName>
    <definedName name="_xlnm.Print_Area" localSheetId="0">прилож.4!$A$1:$H$374</definedName>
  </definedNames>
  <calcPr calcId="125725"/>
</workbook>
</file>

<file path=xl/calcChain.xml><?xml version="1.0" encoding="utf-8"?>
<calcChain xmlns="http://schemas.openxmlformats.org/spreadsheetml/2006/main">
  <c r="F145" i="6"/>
  <c r="H284"/>
  <c r="F284"/>
  <c r="F282"/>
  <c r="H260"/>
  <c r="F260"/>
  <c r="H145" l="1"/>
  <c r="H312" l="1"/>
  <c r="F312"/>
  <c r="H130"/>
  <c r="H129" s="1"/>
  <c r="F130"/>
  <c r="F129" s="1"/>
  <c r="H64"/>
  <c r="F64"/>
  <c r="H332" l="1"/>
  <c r="F332"/>
  <c r="H334"/>
  <c r="F334"/>
  <c r="H188"/>
  <c r="F188"/>
  <c r="H190"/>
  <c r="F190"/>
  <c r="H322"/>
  <c r="F322"/>
  <c r="F187" l="1"/>
  <c r="F186" s="1"/>
  <c r="H187"/>
  <c r="H186" s="1"/>
  <c r="H294" l="1"/>
  <c r="F294"/>
  <c r="H293"/>
  <c r="F293"/>
  <c r="H281"/>
  <c r="F281"/>
  <c r="H181" l="1"/>
  <c r="H180" s="1"/>
  <c r="F181"/>
  <c r="F180" s="1"/>
  <c r="H167" l="1"/>
  <c r="F167"/>
  <c r="H144"/>
  <c r="F144"/>
  <c r="H146"/>
  <c r="F146"/>
  <c r="H140"/>
  <c r="F140"/>
  <c r="H121" l="1"/>
  <c r="F121"/>
  <c r="H123"/>
  <c r="F123"/>
  <c r="H125"/>
  <c r="F125"/>
  <c r="H103"/>
  <c r="H102" s="1"/>
  <c r="H101" s="1"/>
  <c r="F103"/>
  <c r="F102" s="1"/>
  <c r="F101" s="1"/>
  <c r="H69"/>
  <c r="H68" s="1"/>
  <c r="H67" s="1"/>
  <c r="F69"/>
  <c r="F68" s="1"/>
  <c r="F67" s="1"/>
  <c r="H165"/>
  <c r="F165"/>
  <c r="H163"/>
  <c r="F163"/>
  <c r="H161"/>
  <c r="F161"/>
  <c r="H159"/>
  <c r="F159"/>
  <c r="H157"/>
  <c r="H156" s="1"/>
  <c r="F157"/>
  <c r="H228"/>
  <c r="H227" s="1"/>
  <c r="F228"/>
  <c r="F227" s="1"/>
  <c r="H330"/>
  <c r="H329" s="1"/>
  <c r="H328" s="1"/>
  <c r="F330"/>
  <c r="F329" s="1"/>
  <c r="F328" s="1"/>
  <c r="F156" l="1"/>
  <c r="F120"/>
  <c r="H120"/>
  <c r="H303" l="1"/>
  <c r="F303"/>
  <c r="H221" l="1"/>
  <c r="F221"/>
  <c r="H219"/>
  <c r="F219"/>
  <c r="H218" l="1"/>
  <c r="F218"/>
  <c r="H208"/>
  <c r="F208"/>
  <c r="H204"/>
  <c r="F204"/>
  <c r="H200"/>
  <c r="H199" s="1"/>
  <c r="F200"/>
  <c r="F199" s="1"/>
  <c r="H184"/>
  <c r="H183" s="1"/>
  <c r="F184"/>
  <c r="F183" s="1"/>
  <c r="H153"/>
  <c r="F153"/>
  <c r="H118"/>
  <c r="H116"/>
  <c r="F118"/>
  <c r="F116"/>
  <c r="H106"/>
  <c r="F106"/>
  <c r="H115" l="1"/>
  <c r="F115"/>
  <c r="H37"/>
  <c r="F37"/>
  <c r="H33"/>
  <c r="F33"/>
  <c r="H28"/>
  <c r="H27" s="1"/>
  <c r="H26" s="1"/>
  <c r="F28"/>
  <c r="F27" s="1"/>
  <c r="F26" s="1"/>
  <c r="H359" l="1"/>
  <c r="F359"/>
  <c r="H362"/>
  <c r="H361" s="1"/>
  <c r="F362"/>
  <c r="H267"/>
  <c r="H266" s="1"/>
  <c r="H265" s="1"/>
  <c r="H264" s="1"/>
  <c r="F267"/>
  <c r="F266" s="1"/>
  <c r="F265" s="1"/>
  <c r="F264" s="1"/>
  <c r="H51"/>
  <c r="F51"/>
  <c r="H111" l="1"/>
  <c r="H113"/>
  <c r="H108"/>
  <c r="H105" s="1"/>
  <c r="F108"/>
  <c r="F105" s="1"/>
  <c r="F113"/>
  <c r="F111"/>
  <c r="F257"/>
  <c r="H110" l="1"/>
  <c r="H100" s="1"/>
  <c r="F110"/>
  <c r="F100" s="1"/>
  <c r="H197"/>
  <c r="F197"/>
  <c r="H367" l="1"/>
  <c r="H366" s="1"/>
  <c r="H365" s="1"/>
  <c r="H364" s="1"/>
  <c r="H358"/>
  <c r="H352"/>
  <c r="H350"/>
  <c r="H341"/>
  <c r="H344"/>
  <c r="H337"/>
  <c r="H336" s="1"/>
  <c r="H325"/>
  <c r="H324" s="1"/>
  <c r="H321"/>
  <c r="H315"/>
  <c r="H318"/>
  <c r="H308"/>
  <c r="H307" s="1"/>
  <c r="H306" s="1"/>
  <c r="H301"/>
  <c r="H299"/>
  <c r="H295"/>
  <c r="H292"/>
  <c r="H288"/>
  <c r="H283"/>
  <c r="H278"/>
  <c r="H274"/>
  <c r="H273" s="1"/>
  <c r="H261"/>
  <c r="H259"/>
  <c r="H257"/>
  <c r="H247"/>
  <c r="H245"/>
  <c r="H240"/>
  <c r="H239" s="1"/>
  <c r="H234"/>
  <c r="H233" s="1"/>
  <c r="H232" s="1"/>
  <c r="H231" s="1"/>
  <c r="H225"/>
  <c r="H224" s="1"/>
  <c r="H223" s="1"/>
  <c r="H216"/>
  <c r="H214"/>
  <c r="H212"/>
  <c r="H206"/>
  <c r="H203" s="1"/>
  <c r="H195"/>
  <c r="H194" s="1"/>
  <c r="H178"/>
  <c r="H177" s="1"/>
  <c r="H174"/>
  <c r="H172"/>
  <c r="H170"/>
  <c r="H151"/>
  <c r="H142"/>
  <c r="H138"/>
  <c r="H134"/>
  <c r="H133" s="1"/>
  <c r="H132" s="1"/>
  <c r="H128"/>
  <c r="H98"/>
  <c r="H95"/>
  <c r="H93"/>
  <c r="H87"/>
  <c r="H86" s="1"/>
  <c r="H84"/>
  <c r="H83" s="1"/>
  <c r="H78"/>
  <c r="H77" s="1"/>
  <c r="H76" s="1"/>
  <c r="H75" s="1"/>
  <c r="H73"/>
  <c r="H72" s="1"/>
  <c r="H63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340" l="1"/>
  <c r="H339" s="1"/>
  <c r="H311"/>
  <c r="H277"/>
  <c r="H276" s="1"/>
  <c r="H287"/>
  <c r="H286" s="1"/>
  <c r="H285" s="1"/>
  <c r="H211"/>
  <c r="H210" s="1"/>
  <c r="H137"/>
  <c r="H136" s="1"/>
  <c r="H169"/>
  <c r="H82"/>
  <c r="H272"/>
  <c r="H92"/>
  <c r="H91" s="1"/>
  <c r="H90" s="1"/>
  <c r="H176"/>
  <c r="H202"/>
  <c r="H150"/>
  <c r="H149" s="1"/>
  <c r="H148" s="1"/>
  <c r="H21"/>
  <c r="H20" s="1"/>
  <c r="H15"/>
  <c r="H14" s="1"/>
  <c r="H244"/>
  <c r="H256"/>
  <c r="H357"/>
  <c r="H356" s="1"/>
  <c r="H36"/>
  <c r="H30" s="1"/>
  <c r="H55"/>
  <c r="H46" s="1"/>
  <c r="H45" s="1"/>
  <c r="H193"/>
  <c r="H252"/>
  <c r="H251" s="1"/>
  <c r="H310"/>
  <c r="H349"/>
  <c r="H348" s="1"/>
  <c r="H347" s="1"/>
  <c r="F174"/>
  <c r="F151"/>
  <c r="F150" s="1"/>
  <c r="F39"/>
  <c r="H305" l="1"/>
  <c r="H155"/>
  <c r="H127" s="1"/>
  <c r="H9"/>
  <c r="H271"/>
  <c r="H238"/>
  <c r="H237" s="1"/>
  <c r="H192"/>
  <c r="H250"/>
  <c r="H249" s="1"/>
  <c r="H81"/>
  <c r="F292"/>
  <c r="H236" l="1"/>
  <c r="H369" s="1"/>
  <c r="F93" l="1"/>
  <c r="F350" l="1"/>
  <c r="F352"/>
  <c r="F341"/>
  <c r="F344"/>
  <c r="F340" l="1"/>
  <c r="F349"/>
  <c r="F278" l="1"/>
  <c r="F98"/>
  <c r="F73" l="1"/>
  <c r="F72" s="1"/>
  <c r="F247" l="1"/>
  <c r="F245"/>
  <c r="F259"/>
  <c r="F256" s="1"/>
  <c r="F87"/>
  <c r="F244" l="1"/>
  <c r="F295"/>
  <c r="F288"/>
  <c r="F240"/>
  <c r="F47"/>
  <c r="F252"/>
  <c r="F318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3"/>
  <c r="F78"/>
  <c r="F77" s="1"/>
  <c r="F76" s="1"/>
  <c r="F75" s="1"/>
  <c r="F84"/>
  <c r="F83" s="1"/>
  <c r="F86"/>
  <c r="F95"/>
  <c r="F92" s="1"/>
  <c r="F91" s="1"/>
  <c r="F90" s="1"/>
  <c r="F128"/>
  <c r="F134"/>
  <c r="F133" s="1"/>
  <c r="F138"/>
  <c r="F142"/>
  <c r="F170"/>
  <c r="F172"/>
  <c r="F178"/>
  <c r="F177" s="1"/>
  <c r="F195"/>
  <c r="F206"/>
  <c r="F203" s="1"/>
  <c r="F212"/>
  <c r="F214"/>
  <c r="F216"/>
  <c r="F225"/>
  <c r="F224" s="1"/>
  <c r="F223" s="1"/>
  <c r="F234"/>
  <c r="F233" s="1"/>
  <c r="F239"/>
  <c r="F238" s="1"/>
  <c r="F251"/>
  <c r="F261"/>
  <c r="F274"/>
  <c r="F273" s="1"/>
  <c r="F283"/>
  <c r="F277" s="1"/>
  <c r="F276" s="1"/>
  <c r="F299"/>
  <c r="F301"/>
  <c r="F308"/>
  <c r="F307" s="1"/>
  <c r="F306" s="1"/>
  <c r="F315"/>
  <c r="F311" s="1"/>
  <c r="F321"/>
  <c r="F325"/>
  <c r="F324" s="1"/>
  <c r="F337"/>
  <c r="F336" s="1"/>
  <c r="F358"/>
  <c r="F361"/>
  <c r="F367"/>
  <c r="F366" s="1"/>
  <c r="F365" s="1"/>
  <c r="F310" l="1"/>
  <c r="F287"/>
  <c r="F286" s="1"/>
  <c r="F285" s="1"/>
  <c r="F211"/>
  <c r="F194"/>
  <c r="F193" s="1"/>
  <c r="F137"/>
  <c r="F136" s="1"/>
  <c r="F82"/>
  <c r="F81" s="1"/>
  <c r="F210"/>
  <c r="F250"/>
  <c r="F249" s="1"/>
  <c r="F202"/>
  <c r="F272"/>
  <c r="F271" s="1"/>
  <c r="F176"/>
  <c r="F21"/>
  <c r="F20" s="1"/>
  <c r="F232"/>
  <c r="F231" s="1"/>
  <c r="F357"/>
  <c r="F356" s="1"/>
  <c r="F364"/>
  <c r="F339"/>
  <c r="F169"/>
  <c r="F149"/>
  <c r="F148" s="1"/>
  <c r="F132"/>
  <c r="F55"/>
  <c r="F46" s="1"/>
  <c r="F45" s="1"/>
  <c r="F36"/>
  <c r="F30" s="1"/>
  <c r="F348"/>
  <c r="F347" s="1"/>
  <c r="F23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01"/>
  <c r="G134"/>
  <c r="G170"/>
  <c r="G173"/>
  <c r="G196"/>
  <c r="G203"/>
  <c r="G236"/>
  <c r="G235" s="1"/>
  <c r="G234" s="1"/>
  <c r="G233" s="1"/>
  <c r="G250"/>
  <c r="G261"/>
  <c r="G278"/>
  <c r="G292"/>
  <c r="G288" s="1"/>
  <c r="G287" s="1"/>
  <c r="G302"/>
  <c r="G301" s="1"/>
  <c r="G300" s="1"/>
  <c r="G310"/>
  <c r="G309" s="1"/>
  <c r="G306" s="1"/>
  <c r="G346"/>
  <c r="G345" s="1"/>
  <c r="G344" s="1"/>
  <c r="G347"/>
  <c r="G354"/>
  <c r="G368"/>
  <c r="G364" s="1"/>
  <c r="G45"/>
  <c r="F305" l="1"/>
  <c r="F155"/>
  <c r="F127" s="1"/>
  <c r="F9"/>
  <c r="F192"/>
  <c r="F236"/>
  <c r="G21"/>
  <c r="G20" s="1"/>
  <c r="G31"/>
  <c r="G30" s="1"/>
  <c r="G211"/>
  <c r="G195"/>
  <c r="G194" s="1"/>
  <c r="G343"/>
  <c r="G340" s="1"/>
  <c r="F369" l="1"/>
  <c r="G9"/>
  <c r="G369" s="1"/>
</calcChain>
</file>

<file path=xl/sharedStrings.xml><?xml version="1.0" encoding="utf-8"?>
<sst xmlns="http://schemas.openxmlformats.org/spreadsheetml/2006/main" count="831" uniqueCount="395">
  <si>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</si>
  <si>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</si>
  <si>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</si>
  <si>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</si>
  <si>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</si>
  <si>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</si>
  <si>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</si>
  <si>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</si>
  <si>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</si>
  <si>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</si>
  <si>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</si>
  <si>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</si>
  <si>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</si>
  <si>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</si>
  <si>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</si>
  <si>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</si>
  <si>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</si>
  <si>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</si>
  <si>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</si>
  <si>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</si>
  <si>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</si>
  <si>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</si>
  <si>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</si>
  <si>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</si>
  <si>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</si>
  <si>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</si>
  <si>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</si>
  <si>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</si>
  <si>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</si>
  <si>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</si>
  <si>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</si>
  <si>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</si>
  <si>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</si>
  <si>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</si>
  <si>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</si>
  <si>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</si>
  <si>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</si>
  <si>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</si>
  <si>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</si>
  <si>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</si>
  <si>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</si>
  <si>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</si>
  <si>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</si>
  <si>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</si>
  <si>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</si>
  <si>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</si>
  <si>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</si>
  <si>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</si>
  <si>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</si>
  <si>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</si>
  <si>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</si>
  <si>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</si>
  <si>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</si>
  <si>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</si>
  <si>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</si>
  <si>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</si>
  <si>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</si>
  <si>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</si>
  <si>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</si>
  <si>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</si>
  <si>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</si>
  <si>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</si>
  <si>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</si>
  <si>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</si>
  <si>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</si>
  <si>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</si>
  <si>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</si>
  <si>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</si>
  <si>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</si>
  <si>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</si>
  <si>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</si>
  <si>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</si>
  <si>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</si>
  <si>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</si>
  <si>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</si>
  <si>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</si>
  <si>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</si>
  <si>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</si>
  <si>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</si>
  <si>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</si>
  <si>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</si>
  <si>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</si>
  <si>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</si>
  <si>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</si>
  <si>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</si>
  <si>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</si>
  <si>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</si>
  <si>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</si>
  <si>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</si>
  <si>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</si>
  <si>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</si>
  <si>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</si>
  <si>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</si>
  <si>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</si>
  <si>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</si>
  <si>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</si>
  <si>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</si>
  <si>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</si>
  <si>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</si>
  <si>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</si>
  <si>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</si>
  <si>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</si>
  <si>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</si>
  <si>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</si>
  <si>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</si>
  <si>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</si>
  <si>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</si>
  <si>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</si>
  <si>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</si>
  <si>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</si>
  <si>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</si>
  <si>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</si>
  <si>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</si>
  <si>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</si>
  <si>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</si>
  <si>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</si>
  <si>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</si>
  <si>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</si>
  <si>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</si>
  <si>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</si>
  <si>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</si>
  <si>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</si>
  <si>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</si>
  <si>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</si>
  <si>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</si>
  <si>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</si>
  <si>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</si>
  <si>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</si>
  <si>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</si>
  <si>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</si>
  <si>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</si>
  <si>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</si>
  <si>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</si>
  <si>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</si>
  <si>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</si>
  <si>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</si>
  <si>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</si>
  <si>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</si>
  <si>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</si>
  <si>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</si>
  <si>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</si>
  <si>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</si>
  <si>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</si>
  <si>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</si>
  <si>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</si>
  <si>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</si>
  <si>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</si>
  <si>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</si>
  <si>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</si>
  <si>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</si>
  <si>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</si>
  <si>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</si>
  <si>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</si>
  <si>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</si>
  <si>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</si>
  <si>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</si>
  <si>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</si>
  <si>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</si>
  <si>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</si>
  <si>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</si>
  <si>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</si>
  <si>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</si>
  <si>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</si>
  <si>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</si>
  <si>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</si>
  <si>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</si>
  <si>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</si>
  <si>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</si>
  <si>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</si>
  <si>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</si>
  <si>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</si>
  <si>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</si>
  <si>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</si>
  <si>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</si>
  <si>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</si>
  <si>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</si>
  <si>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</si>
  <si>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</si>
  <si>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</si>
  <si>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</si>
  <si>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</si>
  <si>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</si>
  <si>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</si>
  <si>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</si>
  <si>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</si>
  <si>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</si>
  <si>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</si>
  <si>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</si>
  <si>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</si>
  <si>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</si>
  <si>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</si>
  <si>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</si>
  <si>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</si>
  <si>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</si>
  <si>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</si>
  <si>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</si>
  <si>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</si>
  <si>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</si>
  <si>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</si>
  <si>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</si>
  <si>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</si>
  <si>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</si>
  <si>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</si>
  <si>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</si>
  <si>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</si>
  <si>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</si>
  <si>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</si>
  <si>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</si>
  <si>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</si>
  <si>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</si>
  <si>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</si>
  <si>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</si>
  <si>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</si>
  <si>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</si>
  <si>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</si>
  <si>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</si>
  <si>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</si>
  <si>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</si>
  <si>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</si>
  <si>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</si>
  <si>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</si>
  <si>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</si>
  <si>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</si>
  <si>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</si>
  <si>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</si>
  <si>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</si>
  <si>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</si>
  <si>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</si>
  <si>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</si>
  <si>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</si>
  <si>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</si>
  <si>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</si>
  <si>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</si>
  <si>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</si>
  <si>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</si>
  <si>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</si>
  <si>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</si>
  <si>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</si>
  <si>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</si>
  <si>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</si>
  <si>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</si>
  <si>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</si>
  <si>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</si>
  <si>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</si>
  <si>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</si>
  <si>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</si>
  <si>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</si>
  <si>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</si>
  <si>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</si>
  <si>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</si>
  <si>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</si>
  <si>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</si>
  <si>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</si>
  <si>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</si>
  <si>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</si>
  <si>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</si>
  <si>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</si>
  <si>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</si>
  <si>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</si>
  <si>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</si>
  <si>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</si>
  <si>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</si>
  <si>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</si>
  <si>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</si>
  <si>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</si>
  <si>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</si>
  <si>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</si>
  <si>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</si>
  <si>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</si>
  <si>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</si>
  <si>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</si>
  <si>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</si>
  <si>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</si>
  <si>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</si>
  <si>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</si>
  <si>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</si>
  <si>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</si>
  <si>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</si>
  <si>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</si>
  <si>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</si>
  <si>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</si>
  <si>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</si>
  <si>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</si>
  <si>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</si>
  <si>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</si>
  <si>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</si>
  <si>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</si>
  <si>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</si>
  <si>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</si>
  <si>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</si>
  <si>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</si>
  <si>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</si>
  <si>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</si>
  <si>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</si>
  <si>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</si>
  <si>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</si>
  <si>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</si>
  <si>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</si>
  <si>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</si>
  <si>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</si>
  <si>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</si>
  <si>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</si>
  <si>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</si>
  <si>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</si>
  <si>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</si>
  <si>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</si>
  <si>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</si>
  <si>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</si>
  <si>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</si>
  <si>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</si>
  <si>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</si>
  <si>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</si>
  <si>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</si>
  <si>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</si>
  <si>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</si>
  <si>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</si>
  <si>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</si>
  <si>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</si>
  <si>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</si>
  <si>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</si>
  <si>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</si>
  <si>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</si>
  <si>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</si>
  <si>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</si>
  <si>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</si>
  <si>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</si>
  <si>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</si>
  <si>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</si>
  <si>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</si>
  <si>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</si>
  <si>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</si>
  <si>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</si>
  <si>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</si>
  <si>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</si>
  <si>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</si>
  <si>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</si>
  <si>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</si>
  <si>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</si>
  <si>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</si>
  <si>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</si>
  <si>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</si>
  <si>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</si>
  <si>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</si>
  <si>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</si>
  <si>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</si>
  <si>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</si>
  <si>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</si>
  <si>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</si>
  <si>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</si>
  <si>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</si>
  <si>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</si>
  <si>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</si>
  <si>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</si>
  <si>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</si>
  <si>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</si>
  <si>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</si>
  <si>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</si>
  <si>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</si>
  <si>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</si>
  <si>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</si>
  <si>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</si>
  <si>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</si>
  <si>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</si>
  <si>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</si>
  <si>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</si>
  <si>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</si>
  <si>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</si>
  <si>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</si>
  <si>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</si>
  <si>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</si>
  <si>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</si>
  <si>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</si>
  <si>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</si>
  <si>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</si>
  <si>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</si>
  <si>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</si>
  <si>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</si>
  <si>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</si>
  <si>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</si>
  <si>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</si>
  <si>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</si>
  <si>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</si>
  <si>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</si>
  <si>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</si>
  <si>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</si>
  <si>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</si>
  <si>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</si>
  <si>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</si>
  <si>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</si>
  <si>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</si>
  <si>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256+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</si>
  <si>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</si>
  <si>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</si>
  <si>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</si>
  <si>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 xml:space="preserve">от 19.12.2018   № 381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</si>
</sst>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4" borderId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3" borderId="1" xfId="0" applyNumberFormat="1" applyFont="1" applyFill="1" applyBorder="1" applyAlignment="1"/>
    <xf numFmtId="166" fontId="1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4" fillId="3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 shrinkToFit="1"/>
    </xf>
    <xf numFmtId="49" fontId="4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14" customWidth="1"/>
    <col min="3" max="3" width="11.7109375" style="14" customWidth="1"/>
    <col min="4" max="4" width="8.140625" style="14" customWidth="1"/>
    <col min="5" max="5" width="58.28515625" style="22" customWidth="1"/>
    <col min="6" max="6" width="14.140625" style="9" customWidth="1"/>
    <col min="7" max="7" width="11.28515625" style="10" hidden="1" customWidth="1"/>
    <col min="8" max="8" width="14.28515625" style="34" customWidth="1"/>
  </cols>
  <sheetData>
    <row r="1" spans="1:8" ht="12.75" customHeight="1">
      <c r="A1" s="3"/>
      <c r="B1" s="13"/>
      <c r="C1" s="13"/>
      <c r="E1" s="73" t="s">
        <v>202</v>
      </c>
      <c r="F1" s="73"/>
      <c r="G1" s="74"/>
      <c r="H1" s="74"/>
    </row>
    <row r="2" spans="1:8">
      <c r="A2" s="3"/>
      <c r="C2" s="15"/>
      <c r="D2" s="15"/>
      <c r="E2" s="75" t="s">
        <v>35</v>
      </c>
      <c r="F2" s="75"/>
      <c r="G2" s="76"/>
      <c r="H2" s="76"/>
    </row>
    <row r="3" spans="1:8">
      <c r="B3" s="15"/>
      <c r="C3" s="15"/>
      <c r="D3" s="15"/>
      <c r="E3" s="75" t="s">
        <v>52</v>
      </c>
      <c r="F3" s="75"/>
      <c r="G3" s="76"/>
      <c r="H3" s="76"/>
    </row>
    <row r="4" spans="1:8">
      <c r="A4" s="3"/>
      <c r="B4" s="77" t="s">
        <v>394</v>
      </c>
      <c r="C4" s="77"/>
      <c r="D4" s="77"/>
      <c r="E4" s="77"/>
      <c r="F4" s="77"/>
      <c r="G4" s="68"/>
      <c r="H4" s="68"/>
    </row>
    <row r="5" spans="1:8">
      <c r="A5" s="3"/>
      <c r="B5" s="13"/>
      <c r="C5" s="15"/>
      <c r="D5" s="15"/>
      <c r="E5" s="20"/>
      <c r="F5" s="8"/>
    </row>
    <row r="6" spans="1:8" ht="39.75" customHeight="1">
      <c r="A6" s="72" t="s">
        <v>369</v>
      </c>
      <c r="B6" s="72"/>
      <c r="C6" s="72"/>
      <c r="D6" s="72"/>
      <c r="E6" s="72"/>
      <c r="F6" s="72"/>
      <c r="G6" s="68"/>
      <c r="H6" s="68"/>
    </row>
    <row r="7" spans="1:8">
      <c r="A7" s="1"/>
      <c r="E7" s="20"/>
    </row>
    <row r="8" spans="1:8" ht="61.5" customHeight="1">
      <c r="A8" s="49" t="s">
        <v>0</v>
      </c>
      <c r="B8" s="49" t="s">
        <v>2</v>
      </c>
      <c r="C8" s="49" t="s">
        <v>3</v>
      </c>
      <c r="D8" s="49" t="s">
        <v>4</v>
      </c>
      <c r="E8" s="31" t="s">
        <v>1</v>
      </c>
      <c r="F8" s="44" t="s">
        <v>253</v>
      </c>
      <c r="G8" s="44" t="s">
        <v>39</v>
      </c>
      <c r="H8" s="44" t="s">
        <v>370</v>
      </c>
    </row>
    <row r="9" spans="1:8" ht="15.75" customHeight="1">
      <c r="A9" s="38">
        <v>1</v>
      </c>
      <c r="B9" s="30">
        <v>100</v>
      </c>
      <c r="C9" s="12"/>
      <c r="D9" s="12"/>
      <c r="E9" s="50" t="s">
        <v>5</v>
      </c>
      <c r="F9" s="27">
        <f>SUM(F10+F14+F20+F26+F30+F41+F45)</f>
        <v>44937.686000000002</v>
      </c>
      <c r="G9" s="36" t="e">
        <f>G10+G14+G20+G30+G41+G45+#REF!</f>
        <v>#REF!</v>
      </c>
      <c r="H9" s="27">
        <f>SUM(H10+H14+H20+H26+H30+H41+H45)</f>
        <v>45011.454000000005</v>
      </c>
    </row>
    <row r="10" spans="1:8" ht="25.5" customHeight="1">
      <c r="A10" s="38">
        <v>2</v>
      </c>
      <c r="B10" s="30">
        <v>102</v>
      </c>
      <c r="C10" s="12"/>
      <c r="D10" s="12"/>
      <c r="E10" s="31" t="s">
        <v>54</v>
      </c>
      <c r="F10" s="27">
        <f t="shared" ref="F10:H12" si="0">F11</f>
        <v>1294.1880000000001</v>
      </c>
      <c r="G10" s="36">
        <f t="shared" si="0"/>
        <v>1452</v>
      </c>
      <c r="H10" s="27">
        <f t="shared" si="0"/>
        <v>1294.2</v>
      </c>
    </row>
    <row r="11" spans="1:8" ht="12.75" customHeight="1">
      <c r="A11" s="38">
        <v>3</v>
      </c>
      <c r="B11" s="30">
        <v>102</v>
      </c>
      <c r="C11" s="12" t="s">
        <v>115</v>
      </c>
      <c r="D11" s="12"/>
      <c r="E11" s="31" t="s">
        <v>58</v>
      </c>
      <c r="F11" s="27">
        <f t="shared" si="0"/>
        <v>1294.1880000000001</v>
      </c>
      <c r="G11" s="36">
        <f t="shared" si="0"/>
        <v>1452</v>
      </c>
      <c r="H11" s="27">
        <f t="shared" si="0"/>
        <v>1294.2</v>
      </c>
    </row>
    <row r="12" spans="1:8" ht="12.75" customHeight="1">
      <c r="A12" s="38">
        <v>4</v>
      </c>
      <c r="B12" s="30">
        <v>102</v>
      </c>
      <c r="C12" s="12" t="s">
        <v>113</v>
      </c>
      <c r="D12" s="12"/>
      <c r="E12" s="31" t="s">
        <v>30</v>
      </c>
      <c r="F12" s="27">
        <f t="shared" si="0"/>
        <v>1294.1880000000001</v>
      </c>
      <c r="G12" s="36">
        <f t="shared" si="0"/>
        <v>1452</v>
      </c>
      <c r="H12" s="27">
        <f t="shared" si="0"/>
        <v>1294.2</v>
      </c>
    </row>
    <row r="13" spans="1:8" ht="27" customHeight="1">
      <c r="A13" s="38">
        <v>5</v>
      </c>
      <c r="B13" s="32">
        <v>102</v>
      </c>
      <c r="C13" s="17" t="s">
        <v>113</v>
      </c>
      <c r="D13" s="17" t="s">
        <v>47</v>
      </c>
      <c r="E13" s="33" t="s">
        <v>196</v>
      </c>
      <c r="F13" s="28">
        <v>1294.1880000000001</v>
      </c>
      <c r="G13" s="37">
        <v>1452</v>
      </c>
      <c r="H13" s="28">
        <v>1294.2</v>
      </c>
    </row>
    <row r="14" spans="1:8" ht="38.25" customHeight="1">
      <c r="A14" s="38">
        <v>6</v>
      </c>
      <c r="B14" s="30">
        <v>103</v>
      </c>
      <c r="C14" s="12"/>
      <c r="D14" s="12"/>
      <c r="E14" s="31" t="s">
        <v>27</v>
      </c>
      <c r="F14" s="27">
        <f>SUM(F15)</f>
        <v>1470.29</v>
      </c>
      <c r="G14" s="36">
        <f t="shared" ref="F14:H16" si="1">G15</f>
        <v>1517</v>
      </c>
      <c r="H14" s="27">
        <f>SUM(H15)</f>
        <v>1470.29</v>
      </c>
    </row>
    <row r="15" spans="1:8" ht="12.75" customHeight="1">
      <c r="A15" s="38">
        <v>7</v>
      </c>
      <c r="B15" s="47">
        <v>103</v>
      </c>
      <c r="C15" s="51" t="s">
        <v>115</v>
      </c>
      <c r="D15" s="45"/>
      <c r="E15" s="31" t="s">
        <v>58</v>
      </c>
      <c r="F15" s="27">
        <f>SUM(F16+F18)</f>
        <v>1470.29</v>
      </c>
      <c r="G15" s="36">
        <f t="shared" si="1"/>
        <v>1517</v>
      </c>
      <c r="H15" s="27">
        <f>SUM(H16+H18)</f>
        <v>1470.29</v>
      </c>
    </row>
    <row r="16" spans="1:8" ht="24.75" customHeight="1">
      <c r="A16" s="38">
        <v>8</v>
      </c>
      <c r="B16" s="47">
        <v>103</v>
      </c>
      <c r="C16" s="51" t="s">
        <v>112</v>
      </c>
      <c r="D16" s="45"/>
      <c r="E16" s="31" t="s">
        <v>111</v>
      </c>
      <c r="F16" s="27">
        <f t="shared" si="1"/>
        <v>693.13599999999997</v>
      </c>
      <c r="G16" s="36">
        <f t="shared" si="1"/>
        <v>1517</v>
      </c>
      <c r="H16" s="27">
        <f t="shared" si="1"/>
        <v>693.13599999999997</v>
      </c>
    </row>
    <row r="17" spans="1:8" ht="22.5" customHeight="1">
      <c r="A17" s="38">
        <v>9</v>
      </c>
      <c r="B17" s="48">
        <v>103</v>
      </c>
      <c r="C17" s="52" t="s">
        <v>112</v>
      </c>
      <c r="D17" s="17" t="s">
        <v>47</v>
      </c>
      <c r="E17" s="33" t="s">
        <v>196</v>
      </c>
      <c r="F17" s="28">
        <v>693.13599999999997</v>
      </c>
      <c r="G17" s="37">
        <v>1517</v>
      </c>
      <c r="H17" s="28">
        <v>693.13599999999997</v>
      </c>
    </row>
    <row r="18" spans="1:8" ht="28.5" customHeight="1">
      <c r="A18" s="38">
        <v>10</v>
      </c>
      <c r="B18" s="48">
        <v>103</v>
      </c>
      <c r="C18" s="51" t="s">
        <v>114</v>
      </c>
      <c r="D18" s="17"/>
      <c r="E18" s="31" t="s">
        <v>59</v>
      </c>
      <c r="F18" s="27">
        <f>SUM(F19)</f>
        <v>777.154</v>
      </c>
      <c r="G18" s="37"/>
      <c r="H18" s="27">
        <f>SUM(H19)</f>
        <v>777.154</v>
      </c>
    </row>
    <row r="19" spans="1:8" ht="25.5" customHeight="1">
      <c r="A19" s="38">
        <v>11</v>
      </c>
      <c r="B19" s="48">
        <v>103</v>
      </c>
      <c r="C19" s="52" t="s">
        <v>114</v>
      </c>
      <c r="D19" s="17" t="s">
        <v>47</v>
      </c>
      <c r="E19" s="33" t="s">
        <v>196</v>
      </c>
      <c r="F19" s="28">
        <v>777.154</v>
      </c>
      <c r="G19" s="37"/>
      <c r="H19" s="28">
        <v>777.154</v>
      </c>
    </row>
    <row r="20" spans="1:8" ht="38.25" customHeight="1">
      <c r="A20" s="38">
        <v>12</v>
      </c>
      <c r="B20" s="30">
        <v>104</v>
      </c>
      <c r="C20" s="12"/>
      <c r="D20" s="12"/>
      <c r="E20" s="31" t="s">
        <v>33</v>
      </c>
      <c r="F20" s="27">
        <f>F21</f>
        <v>15703.973000000002</v>
      </c>
      <c r="G20" s="36" t="e">
        <f>G21</f>
        <v>#REF!</v>
      </c>
      <c r="H20" s="27">
        <f>H21</f>
        <v>15703.973000000002</v>
      </c>
    </row>
    <row r="21" spans="1:8" ht="21" customHeight="1">
      <c r="A21" s="38">
        <v>13</v>
      </c>
      <c r="B21" s="30">
        <v>104</v>
      </c>
      <c r="C21" s="12" t="s">
        <v>115</v>
      </c>
      <c r="D21" s="12"/>
      <c r="E21" s="31" t="s">
        <v>58</v>
      </c>
      <c r="F21" s="27">
        <f>SUM(F22+F24)</f>
        <v>15703.973000000002</v>
      </c>
      <c r="G21" s="36" t="e">
        <f>G22+G24+#REF!+#REF!</f>
        <v>#REF!</v>
      </c>
      <c r="H21" s="27">
        <f>SUM(H22+H24)</f>
        <v>15703.973000000002</v>
      </c>
    </row>
    <row r="22" spans="1:8" ht="25.5" customHeight="1">
      <c r="A22" s="38">
        <v>14</v>
      </c>
      <c r="B22" s="30">
        <v>104</v>
      </c>
      <c r="C22" s="12" t="s">
        <v>114</v>
      </c>
      <c r="D22" s="12"/>
      <c r="E22" s="31" t="s">
        <v>59</v>
      </c>
      <c r="F22" s="27">
        <f>F23</f>
        <v>12188.022000000001</v>
      </c>
      <c r="G22" s="36">
        <f>G23</f>
        <v>14238</v>
      </c>
      <c r="H22" s="27">
        <f>H23</f>
        <v>12188.022000000001</v>
      </c>
    </row>
    <row r="23" spans="1:8" ht="28.5" customHeight="1">
      <c r="A23" s="38">
        <v>15</v>
      </c>
      <c r="B23" s="32">
        <v>104</v>
      </c>
      <c r="C23" s="17" t="s">
        <v>114</v>
      </c>
      <c r="D23" s="17" t="s">
        <v>47</v>
      </c>
      <c r="E23" s="33" t="s">
        <v>196</v>
      </c>
      <c r="F23" s="28">
        <v>12188.022000000001</v>
      </c>
      <c r="G23" s="37">
        <v>14238</v>
      </c>
      <c r="H23" s="28">
        <v>12188.022000000001</v>
      </c>
    </row>
    <row r="24" spans="1:8" ht="27.75" customHeight="1">
      <c r="A24" s="38">
        <v>16</v>
      </c>
      <c r="B24" s="30">
        <v>104</v>
      </c>
      <c r="C24" s="12" t="s">
        <v>116</v>
      </c>
      <c r="D24" s="12"/>
      <c r="E24" s="31" t="s">
        <v>62</v>
      </c>
      <c r="F24" s="27">
        <f>SUM(F25)</f>
        <v>3515.951</v>
      </c>
      <c r="G24" s="36">
        <f>G25</f>
        <v>9260</v>
      </c>
      <c r="H24" s="27">
        <f>SUM(H25)</f>
        <v>3515.951</v>
      </c>
    </row>
    <row r="25" spans="1:8" ht="18.75" customHeight="1">
      <c r="A25" s="38">
        <v>17</v>
      </c>
      <c r="B25" s="32">
        <v>104</v>
      </c>
      <c r="C25" s="17" t="s">
        <v>116</v>
      </c>
      <c r="D25" s="17" t="s">
        <v>47</v>
      </c>
      <c r="E25" s="33" t="s">
        <v>196</v>
      </c>
      <c r="F25" s="28">
        <v>3515.951</v>
      </c>
      <c r="G25" s="37">
        <v>9260</v>
      </c>
      <c r="H25" s="28">
        <v>3515.951</v>
      </c>
    </row>
    <row r="26" spans="1:8" ht="18.75" customHeight="1">
      <c r="A26" s="38">
        <v>18</v>
      </c>
      <c r="B26" s="30">
        <v>105</v>
      </c>
      <c r="C26" s="12"/>
      <c r="D26" s="12"/>
      <c r="E26" s="31" t="s">
        <v>254</v>
      </c>
      <c r="F26" s="27">
        <f>SUM(F27)</f>
        <v>0.8</v>
      </c>
      <c r="G26" s="36"/>
      <c r="H26" s="27">
        <f>SUM(H27)</f>
        <v>0.9</v>
      </c>
    </row>
    <row r="27" spans="1:8" ht="18.75" customHeight="1">
      <c r="A27" s="38">
        <v>19</v>
      </c>
      <c r="B27" s="30">
        <v>105</v>
      </c>
      <c r="C27" s="12" t="s">
        <v>115</v>
      </c>
      <c r="D27" s="12"/>
      <c r="E27" s="31" t="s">
        <v>58</v>
      </c>
      <c r="F27" s="27">
        <f>SUM(F28)</f>
        <v>0.8</v>
      </c>
      <c r="G27" s="36"/>
      <c r="H27" s="27">
        <f>SUM(H28)</f>
        <v>0.9</v>
      </c>
    </row>
    <row r="28" spans="1:8" ht="91.5" customHeight="1">
      <c r="A28" s="38">
        <v>20</v>
      </c>
      <c r="B28" s="30">
        <v>105</v>
      </c>
      <c r="C28" s="12" t="s">
        <v>219</v>
      </c>
      <c r="D28" s="12"/>
      <c r="E28" s="43" t="s">
        <v>262</v>
      </c>
      <c r="F28" s="27">
        <f>SUM(F29)</f>
        <v>0.8</v>
      </c>
      <c r="G28" s="36"/>
      <c r="H28" s="27">
        <f>SUM(H29)</f>
        <v>0.9</v>
      </c>
    </row>
    <row r="29" spans="1:8" ht="27.75" customHeight="1">
      <c r="A29" s="38">
        <v>21</v>
      </c>
      <c r="B29" s="32">
        <v>105</v>
      </c>
      <c r="C29" s="17" t="s">
        <v>219</v>
      </c>
      <c r="D29" s="17" t="s">
        <v>61</v>
      </c>
      <c r="E29" s="33" t="s">
        <v>195</v>
      </c>
      <c r="F29" s="28">
        <v>0.8</v>
      </c>
      <c r="G29" s="37"/>
      <c r="H29" s="28">
        <v>0.9</v>
      </c>
    </row>
    <row r="30" spans="1:8" ht="39" customHeight="1">
      <c r="A30" s="38">
        <v>22</v>
      </c>
      <c r="B30" s="30">
        <v>106</v>
      </c>
      <c r="C30" s="12"/>
      <c r="D30" s="12"/>
      <c r="E30" s="31" t="s">
        <v>31</v>
      </c>
      <c r="F30" s="27">
        <f>F31+F36</f>
        <v>3799.6400000000003</v>
      </c>
      <c r="G30" s="36" t="e">
        <f>G31+#REF!</f>
        <v>#REF!</v>
      </c>
      <c r="H30" s="27">
        <f>H31+H36</f>
        <v>3799.6400000000003</v>
      </c>
    </row>
    <row r="31" spans="1:8" ht="40.5" customHeight="1">
      <c r="A31" s="38">
        <v>23</v>
      </c>
      <c r="B31" s="30">
        <v>106</v>
      </c>
      <c r="C31" s="12" t="s">
        <v>184</v>
      </c>
      <c r="D31" s="12"/>
      <c r="E31" s="31" t="s">
        <v>271</v>
      </c>
      <c r="F31" s="27">
        <f>F32</f>
        <v>2431.4</v>
      </c>
      <c r="G31" s="36" t="e">
        <f>G33+G37</f>
        <v>#REF!</v>
      </c>
      <c r="H31" s="27">
        <f>H32</f>
        <v>2431.4</v>
      </c>
    </row>
    <row r="32" spans="1:8" ht="39.75" customHeight="1">
      <c r="A32" s="38">
        <v>24</v>
      </c>
      <c r="B32" s="30">
        <v>106</v>
      </c>
      <c r="C32" s="12" t="s">
        <v>118</v>
      </c>
      <c r="D32" s="12"/>
      <c r="E32" s="53" t="s">
        <v>366</v>
      </c>
      <c r="F32" s="27">
        <f>SUM(F33)</f>
        <v>2431.4</v>
      </c>
      <c r="G32" s="36"/>
      <c r="H32" s="27">
        <f>SUM(H33)</f>
        <v>2431.4</v>
      </c>
    </row>
    <row r="33" spans="1:8" ht="27" customHeight="1">
      <c r="A33" s="38">
        <v>25</v>
      </c>
      <c r="B33" s="30">
        <v>106</v>
      </c>
      <c r="C33" s="12" t="s">
        <v>117</v>
      </c>
      <c r="D33" s="12"/>
      <c r="E33" s="31" t="s">
        <v>60</v>
      </c>
      <c r="F33" s="27">
        <f>SUM(F34:F35)</f>
        <v>2431.4</v>
      </c>
      <c r="G33" s="36" t="e">
        <f>G34+#REF!</f>
        <v>#REF!</v>
      </c>
      <c r="H33" s="27">
        <f>SUM(H34:H35)</f>
        <v>2431.4</v>
      </c>
    </row>
    <row r="34" spans="1:8" ht="26.25" customHeight="1">
      <c r="A34" s="38">
        <v>26</v>
      </c>
      <c r="B34" s="32">
        <v>106</v>
      </c>
      <c r="C34" s="17" t="s">
        <v>117</v>
      </c>
      <c r="D34" s="17" t="s">
        <v>47</v>
      </c>
      <c r="E34" s="33" t="s">
        <v>196</v>
      </c>
      <c r="F34" s="28">
        <v>2303</v>
      </c>
      <c r="G34" s="37">
        <v>809</v>
      </c>
      <c r="H34" s="28">
        <v>2303</v>
      </c>
    </row>
    <row r="35" spans="1:8" ht="30" customHeight="1">
      <c r="A35" s="38">
        <v>27</v>
      </c>
      <c r="B35" s="32">
        <v>106</v>
      </c>
      <c r="C35" s="17" t="s">
        <v>117</v>
      </c>
      <c r="D35" s="17" t="s">
        <v>61</v>
      </c>
      <c r="E35" s="33" t="s">
        <v>195</v>
      </c>
      <c r="F35" s="28">
        <v>128.4</v>
      </c>
      <c r="G35" s="37"/>
      <c r="H35" s="28">
        <v>128.4</v>
      </c>
    </row>
    <row r="36" spans="1:8" s="7" customFormat="1" ht="16.5" customHeight="1">
      <c r="A36" s="38">
        <v>28</v>
      </c>
      <c r="B36" s="30">
        <v>106</v>
      </c>
      <c r="C36" s="12" t="s">
        <v>115</v>
      </c>
      <c r="D36" s="12"/>
      <c r="E36" s="31" t="s">
        <v>58</v>
      </c>
      <c r="F36" s="27">
        <f>SUM(F37+F39)</f>
        <v>1368.24</v>
      </c>
      <c r="G36" s="36"/>
      <c r="H36" s="27">
        <f>SUM(H37+H39)</f>
        <v>1368.24</v>
      </c>
    </row>
    <row r="37" spans="1:8" ht="25.5" customHeight="1">
      <c r="A37" s="38">
        <v>29</v>
      </c>
      <c r="B37" s="30">
        <v>106</v>
      </c>
      <c r="C37" s="12" t="s">
        <v>114</v>
      </c>
      <c r="D37" s="12"/>
      <c r="E37" s="31" t="s">
        <v>59</v>
      </c>
      <c r="F37" s="27">
        <f>SUM(F38)</f>
        <v>794.74</v>
      </c>
      <c r="G37" s="36">
        <f>G38</f>
        <v>847</v>
      </c>
      <c r="H37" s="27">
        <f>SUM(H38)</f>
        <v>794.74</v>
      </c>
    </row>
    <row r="38" spans="1:8" ht="12.75" customHeight="1">
      <c r="A38" s="38">
        <v>30</v>
      </c>
      <c r="B38" s="32">
        <v>106</v>
      </c>
      <c r="C38" s="17" t="s">
        <v>114</v>
      </c>
      <c r="D38" s="17" t="s">
        <v>47</v>
      </c>
      <c r="E38" s="33" t="s">
        <v>196</v>
      </c>
      <c r="F38" s="28">
        <v>794.74</v>
      </c>
      <c r="G38" s="37">
        <v>847</v>
      </c>
      <c r="H38" s="28">
        <v>794.74</v>
      </c>
    </row>
    <row r="39" spans="1:8" ht="29.25" customHeight="1">
      <c r="A39" s="38">
        <v>31</v>
      </c>
      <c r="B39" s="30">
        <v>106</v>
      </c>
      <c r="C39" s="12" t="s">
        <v>119</v>
      </c>
      <c r="D39" s="12"/>
      <c r="E39" s="31" t="s">
        <v>28</v>
      </c>
      <c r="F39" s="27">
        <f>SUM(F40)</f>
        <v>573.5</v>
      </c>
      <c r="G39" s="37"/>
      <c r="H39" s="27">
        <f>SUM(H40)</f>
        <v>573.5</v>
      </c>
    </row>
    <row r="40" spans="1:8" ht="29.25" customHeight="1">
      <c r="A40" s="38">
        <v>32</v>
      </c>
      <c r="B40" s="32">
        <v>106</v>
      </c>
      <c r="C40" s="17" t="s">
        <v>119</v>
      </c>
      <c r="D40" s="17" t="s">
        <v>47</v>
      </c>
      <c r="E40" s="33" t="s">
        <v>196</v>
      </c>
      <c r="F40" s="28">
        <v>573.5</v>
      </c>
      <c r="G40" s="37"/>
      <c r="H40" s="28">
        <v>573.5</v>
      </c>
    </row>
    <row r="41" spans="1:8" ht="12.75" customHeight="1">
      <c r="A41" s="38">
        <v>33</v>
      </c>
      <c r="B41" s="30">
        <v>111</v>
      </c>
      <c r="C41" s="12"/>
      <c r="D41" s="12"/>
      <c r="E41" s="31" t="s">
        <v>7</v>
      </c>
      <c r="F41" s="27">
        <f t="shared" ref="F41:H43" si="2">F42</f>
        <v>300</v>
      </c>
      <c r="G41" s="36">
        <f t="shared" si="2"/>
        <v>250</v>
      </c>
      <c r="H41" s="27">
        <f t="shared" si="2"/>
        <v>300</v>
      </c>
    </row>
    <row r="42" spans="1:8" ht="12.75" customHeight="1">
      <c r="A42" s="38">
        <v>34</v>
      </c>
      <c r="B42" s="30">
        <v>111</v>
      </c>
      <c r="C42" s="12" t="s">
        <v>115</v>
      </c>
      <c r="D42" s="12"/>
      <c r="E42" s="31" t="s">
        <v>58</v>
      </c>
      <c r="F42" s="27">
        <f t="shared" si="2"/>
        <v>300</v>
      </c>
      <c r="G42" s="36">
        <f t="shared" si="2"/>
        <v>250</v>
      </c>
      <c r="H42" s="27">
        <f t="shared" si="2"/>
        <v>300</v>
      </c>
    </row>
    <row r="43" spans="1:8" ht="12.75" customHeight="1">
      <c r="A43" s="38">
        <v>35</v>
      </c>
      <c r="B43" s="30">
        <v>111</v>
      </c>
      <c r="C43" s="12" t="s">
        <v>131</v>
      </c>
      <c r="D43" s="12"/>
      <c r="E43" s="31" t="s">
        <v>8</v>
      </c>
      <c r="F43" s="27">
        <f t="shared" si="2"/>
        <v>300</v>
      </c>
      <c r="G43" s="36">
        <f t="shared" si="2"/>
        <v>250</v>
      </c>
      <c r="H43" s="27">
        <f t="shared" si="2"/>
        <v>300</v>
      </c>
    </row>
    <row r="44" spans="1:8" ht="12.75" customHeight="1">
      <c r="A44" s="38">
        <v>36</v>
      </c>
      <c r="B44" s="32">
        <v>111</v>
      </c>
      <c r="C44" s="17" t="s">
        <v>131</v>
      </c>
      <c r="D44" s="17" t="s">
        <v>48</v>
      </c>
      <c r="E44" s="33" t="s">
        <v>49</v>
      </c>
      <c r="F44" s="28">
        <v>300</v>
      </c>
      <c r="G44" s="37">
        <v>250</v>
      </c>
      <c r="H44" s="28">
        <v>300</v>
      </c>
    </row>
    <row r="45" spans="1:8" ht="12.75" customHeight="1">
      <c r="A45" s="38">
        <v>37</v>
      </c>
      <c r="B45" s="30">
        <v>113</v>
      </c>
      <c r="C45" s="12"/>
      <c r="D45" s="12"/>
      <c r="E45" s="31" t="s">
        <v>25</v>
      </c>
      <c r="F45" s="27">
        <f>SUM(F46+F63+F67+F72)</f>
        <v>22368.794999999998</v>
      </c>
      <c r="G45" s="36" t="e">
        <f>#REF!+#REF!+#REF!+#REF!+#REF!+#REF!+#REF!+#REF!+#REF!+#REF!</f>
        <v>#REF!</v>
      </c>
      <c r="H45" s="27">
        <f>SUM(H46+H63+H67+H72)</f>
        <v>22442.451000000001</v>
      </c>
    </row>
    <row r="46" spans="1:8" ht="38.25" customHeight="1">
      <c r="A46" s="38">
        <v>38</v>
      </c>
      <c r="B46" s="30">
        <v>113</v>
      </c>
      <c r="C46" s="12" t="s">
        <v>120</v>
      </c>
      <c r="D46" s="17"/>
      <c r="E46" s="31" t="s">
        <v>269</v>
      </c>
      <c r="F46" s="27">
        <f>SUM(F47+F51+F53+F55+F61)</f>
        <v>21932.454999999998</v>
      </c>
      <c r="G46" s="36"/>
      <c r="H46" s="27">
        <f>SUM(H47+H51+H53+H55+H61)</f>
        <v>22022.550999999999</v>
      </c>
    </row>
    <row r="47" spans="1:8" ht="30.75" customHeight="1">
      <c r="A47" s="38">
        <v>39</v>
      </c>
      <c r="B47" s="30">
        <v>113</v>
      </c>
      <c r="C47" s="12" t="s">
        <v>125</v>
      </c>
      <c r="D47" s="12"/>
      <c r="E47" s="39" t="s">
        <v>64</v>
      </c>
      <c r="F47" s="27">
        <f>SUM(F48:F50)</f>
        <v>21094.355</v>
      </c>
      <c r="G47" s="36"/>
      <c r="H47" s="27">
        <f>SUM(H48:H50)</f>
        <v>21184.451000000001</v>
      </c>
    </row>
    <row r="48" spans="1:8" s="6" customFormat="1" ht="28.5" customHeight="1">
      <c r="A48" s="38">
        <v>40</v>
      </c>
      <c r="B48" s="32">
        <v>113</v>
      </c>
      <c r="C48" s="17" t="s">
        <v>125</v>
      </c>
      <c r="D48" s="17" t="s">
        <v>41</v>
      </c>
      <c r="E48" s="54" t="s">
        <v>65</v>
      </c>
      <c r="F48" s="28">
        <v>14983.655000000001</v>
      </c>
      <c r="G48" s="37"/>
      <c r="H48" s="28">
        <v>14983.655000000001</v>
      </c>
    </row>
    <row r="49" spans="1:8" ht="31.5" customHeight="1">
      <c r="A49" s="38">
        <v>41</v>
      </c>
      <c r="B49" s="32">
        <v>113</v>
      </c>
      <c r="C49" s="17" t="s">
        <v>125</v>
      </c>
      <c r="D49" s="17" t="s">
        <v>61</v>
      </c>
      <c r="E49" s="33" t="s">
        <v>195</v>
      </c>
      <c r="F49" s="28">
        <v>5963.6</v>
      </c>
      <c r="G49" s="36"/>
      <c r="H49" s="28">
        <v>6053.7</v>
      </c>
    </row>
    <row r="50" spans="1:8" ht="18" customHeight="1">
      <c r="A50" s="38">
        <v>42</v>
      </c>
      <c r="B50" s="32">
        <v>113</v>
      </c>
      <c r="C50" s="17" t="s">
        <v>125</v>
      </c>
      <c r="D50" s="17" t="s">
        <v>191</v>
      </c>
      <c r="E50" s="54" t="s">
        <v>192</v>
      </c>
      <c r="F50" s="28">
        <v>147.1</v>
      </c>
      <c r="G50" s="36"/>
      <c r="H50" s="28">
        <v>147.096</v>
      </c>
    </row>
    <row r="51" spans="1:8" ht="32.25" customHeight="1">
      <c r="A51" s="38">
        <v>43</v>
      </c>
      <c r="B51" s="30">
        <v>113</v>
      </c>
      <c r="C51" s="12" t="s">
        <v>362</v>
      </c>
      <c r="D51" s="12"/>
      <c r="E51" s="39" t="s">
        <v>214</v>
      </c>
      <c r="F51" s="27">
        <f>SUM(F52)</f>
        <v>631.6</v>
      </c>
      <c r="G51" s="36"/>
      <c r="H51" s="27">
        <f>SUM(H52)</f>
        <v>631.6</v>
      </c>
    </row>
    <row r="52" spans="1:8" ht="18" customHeight="1">
      <c r="A52" s="38">
        <v>44</v>
      </c>
      <c r="B52" s="32">
        <v>113</v>
      </c>
      <c r="C52" s="17" t="s">
        <v>362</v>
      </c>
      <c r="D52" s="17" t="s">
        <v>61</v>
      </c>
      <c r="E52" s="33" t="s">
        <v>195</v>
      </c>
      <c r="F52" s="28">
        <v>631.6</v>
      </c>
      <c r="G52" s="36"/>
      <c r="H52" s="28">
        <v>631.6</v>
      </c>
    </row>
    <row r="53" spans="1:8" ht="32.25" customHeight="1">
      <c r="A53" s="38">
        <v>45</v>
      </c>
      <c r="B53" s="30">
        <v>113</v>
      </c>
      <c r="C53" s="12" t="s">
        <v>363</v>
      </c>
      <c r="D53" s="12"/>
      <c r="E53" s="39" t="s">
        <v>66</v>
      </c>
      <c r="F53" s="27">
        <f>F54</f>
        <v>50</v>
      </c>
      <c r="G53" s="36"/>
      <c r="H53" s="27">
        <f>H54</f>
        <v>50</v>
      </c>
    </row>
    <row r="54" spans="1:8" s="6" customFormat="1" ht="28.5" customHeight="1">
      <c r="A54" s="38">
        <v>46</v>
      </c>
      <c r="B54" s="32">
        <v>113</v>
      </c>
      <c r="C54" s="17" t="s">
        <v>363</v>
      </c>
      <c r="D54" s="17" t="s">
        <v>61</v>
      </c>
      <c r="E54" s="33" t="s">
        <v>195</v>
      </c>
      <c r="F54" s="28">
        <v>50</v>
      </c>
      <c r="G54" s="37"/>
      <c r="H54" s="28">
        <v>50</v>
      </c>
    </row>
    <row r="55" spans="1:8" s="6" customFormat="1" ht="38.25" customHeight="1">
      <c r="A55" s="38">
        <v>47</v>
      </c>
      <c r="B55" s="30">
        <v>113</v>
      </c>
      <c r="C55" s="12" t="s">
        <v>371</v>
      </c>
      <c r="D55" s="17"/>
      <c r="E55" s="39" t="s">
        <v>67</v>
      </c>
      <c r="F55" s="27">
        <f>F56+F58</f>
        <v>106.5</v>
      </c>
      <c r="G55" s="37"/>
      <c r="H55" s="27">
        <f>H56+H58</f>
        <v>106.5</v>
      </c>
    </row>
    <row r="56" spans="1:8" s="6" customFormat="1" ht="30.75" customHeight="1">
      <c r="A56" s="38">
        <v>48</v>
      </c>
      <c r="B56" s="30">
        <v>113</v>
      </c>
      <c r="C56" s="12" t="s">
        <v>126</v>
      </c>
      <c r="D56" s="17"/>
      <c r="E56" s="39" t="s">
        <v>68</v>
      </c>
      <c r="F56" s="27">
        <f>F57</f>
        <v>0.1</v>
      </c>
      <c r="G56" s="37"/>
      <c r="H56" s="27">
        <f>H57</f>
        <v>0.1</v>
      </c>
    </row>
    <row r="57" spans="1:8" s="6" customFormat="1" ht="30.75" customHeight="1">
      <c r="A57" s="38">
        <v>49</v>
      </c>
      <c r="B57" s="32">
        <v>113</v>
      </c>
      <c r="C57" s="17" t="s">
        <v>126</v>
      </c>
      <c r="D57" s="17" t="s">
        <v>61</v>
      </c>
      <c r="E57" s="33" t="s">
        <v>195</v>
      </c>
      <c r="F57" s="28">
        <v>0.1</v>
      </c>
      <c r="G57" s="37"/>
      <c r="H57" s="28">
        <v>0.1</v>
      </c>
    </row>
    <row r="58" spans="1:8" s="6" customFormat="1" ht="33.75" customHeight="1">
      <c r="A58" s="38">
        <v>50</v>
      </c>
      <c r="B58" s="30">
        <v>113</v>
      </c>
      <c r="C58" s="12" t="s">
        <v>127</v>
      </c>
      <c r="D58" s="17"/>
      <c r="E58" s="39" t="s">
        <v>69</v>
      </c>
      <c r="F58" s="27">
        <f>F59+F60</f>
        <v>106.4</v>
      </c>
      <c r="G58" s="37"/>
      <c r="H58" s="27">
        <f>H59+H60</f>
        <v>106.4</v>
      </c>
    </row>
    <row r="59" spans="1:8" s="6" customFormat="1" ht="28.5" customHeight="1">
      <c r="A59" s="38">
        <v>51</v>
      </c>
      <c r="B59" s="32">
        <v>113</v>
      </c>
      <c r="C59" s="17" t="s">
        <v>127</v>
      </c>
      <c r="D59" s="17" t="s">
        <v>47</v>
      </c>
      <c r="E59" s="33" t="s">
        <v>196</v>
      </c>
      <c r="F59" s="28">
        <v>57.2</v>
      </c>
      <c r="G59" s="37"/>
      <c r="H59" s="28">
        <v>57.2</v>
      </c>
    </row>
    <row r="60" spans="1:8" s="6" customFormat="1" ht="34.5" customHeight="1">
      <c r="A60" s="38">
        <v>52</v>
      </c>
      <c r="B60" s="32">
        <v>113</v>
      </c>
      <c r="C60" s="17" t="s">
        <v>127</v>
      </c>
      <c r="D60" s="17" t="s">
        <v>61</v>
      </c>
      <c r="E60" s="33" t="s">
        <v>195</v>
      </c>
      <c r="F60" s="28">
        <v>49.2</v>
      </c>
      <c r="G60" s="37"/>
      <c r="H60" s="28">
        <v>49.2</v>
      </c>
    </row>
    <row r="61" spans="1:8" s="6" customFormat="1" ht="27.75" customHeight="1">
      <c r="A61" s="38">
        <v>53</v>
      </c>
      <c r="B61" s="30">
        <v>113</v>
      </c>
      <c r="C61" s="12" t="s">
        <v>128</v>
      </c>
      <c r="D61" s="17"/>
      <c r="E61" s="39" t="s">
        <v>70</v>
      </c>
      <c r="F61" s="27">
        <f>F62</f>
        <v>50</v>
      </c>
      <c r="G61" s="37"/>
      <c r="H61" s="27">
        <f>H62</f>
        <v>50</v>
      </c>
    </row>
    <row r="62" spans="1:8" s="7" customFormat="1" ht="34.5" customHeight="1">
      <c r="A62" s="38">
        <v>54</v>
      </c>
      <c r="B62" s="32">
        <v>113</v>
      </c>
      <c r="C62" s="17" t="s">
        <v>128</v>
      </c>
      <c r="D62" s="17" t="s">
        <v>61</v>
      </c>
      <c r="E62" s="33" t="s">
        <v>195</v>
      </c>
      <c r="F62" s="28">
        <v>50</v>
      </c>
      <c r="G62" s="36"/>
      <c r="H62" s="28">
        <v>50</v>
      </c>
    </row>
    <row r="63" spans="1:8" s="6" customFormat="1" ht="40.5" customHeight="1">
      <c r="A63" s="38">
        <v>55</v>
      </c>
      <c r="B63" s="30">
        <v>113</v>
      </c>
      <c r="C63" s="12" t="s">
        <v>129</v>
      </c>
      <c r="D63" s="12"/>
      <c r="E63" s="39" t="s">
        <v>272</v>
      </c>
      <c r="F63" s="27">
        <f>F64</f>
        <v>292.5</v>
      </c>
      <c r="G63" s="37"/>
      <c r="H63" s="27">
        <f>H64</f>
        <v>272.39999999999998</v>
      </c>
    </row>
    <row r="64" spans="1:8" s="6" customFormat="1" ht="57.75" customHeight="1">
      <c r="A64" s="38">
        <v>56</v>
      </c>
      <c r="B64" s="30">
        <v>113</v>
      </c>
      <c r="C64" s="12" t="s">
        <v>130</v>
      </c>
      <c r="D64" s="12"/>
      <c r="E64" s="39" t="s">
        <v>372</v>
      </c>
      <c r="F64" s="27">
        <f>SUM(F65:F66)</f>
        <v>292.5</v>
      </c>
      <c r="G64" s="37"/>
      <c r="H64" s="27">
        <f>SUM(H65:H66)</f>
        <v>272.39999999999998</v>
      </c>
    </row>
    <row r="65" spans="1:11" s="6" customFormat="1" ht="24.75" customHeight="1">
      <c r="A65" s="38">
        <v>57</v>
      </c>
      <c r="B65" s="32">
        <v>113</v>
      </c>
      <c r="C65" s="17" t="s">
        <v>130</v>
      </c>
      <c r="D65" s="17" t="s">
        <v>47</v>
      </c>
      <c r="E65" s="33" t="s">
        <v>196</v>
      </c>
      <c r="F65" s="28">
        <v>64</v>
      </c>
      <c r="G65" s="37"/>
      <c r="H65" s="28">
        <v>66</v>
      </c>
      <c r="I65" s="26"/>
    </row>
    <row r="66" spans="1:11" s="6" customFormat="1" ht="24.75" customHeight="1">
      <c r="A66" s="38">
        <v>58</v>
      </c>
      <c r="B66" s="32">
        <v>113</v>
      </c>
      <c r="C66" s="17" t="s">
        <v>130</v>
      </c>
      <c r="D66" s="17" t="s">
        <v>61</v>
      </c>
      <c r="E66" s="33" t="s">
        <v>195</v>
      </c>
      <c r="F66" s="28">
        <v>228.5</v>
      </c>
      <c r="G66" s="37"/>
      <c r="H66" s="28">
        <v>206.4</v>
      </c>
    </row>
    <row r="67" spans="1:11" s="6" customFormat="1" ht="43.5" customHeight="1">
      <c r="A67" s="38">
        <v>59</v>
      </c>
      <c r="B67" s="30">
        <v>113</v>
      </c>
      <c r="C67" s="12" t="s">
        <v>184</v>
      </c>
      <c r="D67" s="17"/>
      <c r="E67" s="31" t="s">
        <v>271</v>
      </c>
      <c r="F67" s="27">
        <f>SUM(F68)</f>
        <v>115.04</v>
      </c>
      <c r="G67" s="36"/>
      <c r="H67" s="27">
        <f>SUM(H68)</f>
        <v>118.69999999999999</v>
      </c>
    </row>
    <row r="68" spans="1:11" s="6" customFormat="1" ht="47.25" customHeight="1">
      <c r="A68" s="38">
        <v>60</v>
      </c>
      <c r="B68" s="30">
        <v>113</v>
      </c>
      <c r="C68" s="12" t="s">
        <v>118</v>
      </c>
      <c r="D68" s="17"/>
      <c r="E68" s="53" t="s">
        <v>366</v>
      </c>
      <c r="F68" s="27">
        <f>SUM(F69)</f>
        <v>115.04</v>
      </c>
      <c r="G68" s="36"/>
      <c r="H68" s="27">
        <f>SUM(H69)</f>
        <v>118.69999999999999</v>
      </c>
    </row>
    <row r="69" spans="1:11" s="6" customFormat="1" ht="27.75" customHeight="1">
      <c r="A69" s="38">
        <v>61</v>
      </c>
      <c r="B69" s="30">
        <v>113</v>
      </c>
      <c r="C69" s="12" t="s">
        <v>117</v>
      </c>
      <c r="D69" s="17"/>
      <c r="E69" s="31" t="s">
        <v>60</v>
      </c>
      <c r="F69" s="27">
        <f>SUM(F70:F71)</f>
        <v>115.04</v>
      </c>
      <c r="G69" s="36"/>
      <c r="H69" s="27">
        <f>SUM(H70:H71)</f>
        <v>118.69999999999999</v>
      </c>
    </row>
    <row r="70" spans="1:11" s="6" customFormat="1" ht="27.75" customHeight="1">
      <c r="A70" s="38">
        <v>62</v>
      </c>
      <c r="B70" s="32">
        <v>113</v>
      </c>
      <c r="C70" s="17" t="s">
        <v>117</v>
      </c>
      <c r="D70" s="17" t="s">
        <v>47</v>
      </c>
      <c r="E70" s="33" t="s">
        <v>196</v>
      </c>
      <c r="F70" s="28">
        <v>30.64</v>
      </c>
      <c r="G70" s="37"/>
      <c r="H70" s="28">
        <v>31.9</v>
      </c>
    </row>
    <row r="71" spans="1:11" s="6" customFormat="1" ht="33.75" customHeight="1">
      <c r="A71" s="38">
        <v>63</v>
      </c>
      <c r="B71" s="32">
        <v>113</v>
      </c>
      <c r="C71" s="17" t="s">
        <v>117</v>
      </c>
      <c r="D71" s="17" t="s">
        <v>61</v>
      </c>
      <c r="E71" s="33" t="s">
        <v>195</v>
      </c>
      <c r="F71" s="28">
        <v>84.4</v>
      </c>
      <c r="G71" s="37"/>
      <c r="H71" s="28">
        <v>86.8</v>
      </c>
    </row>
    <row r="72" spans="1:11" s="6" customFormat="1" ht="18.75" customHeight="1">
      <c r="A72" s="38">
        <v>64</v>
      </c>
      <c r="B72" s="30">
        <v>113</v>
      </c>
      <c r="C72" s="12" t="s">
        <v>115</v>
      </c>
      <c r="D72" s="17"/>
      <c r="E72" s="31" t="s">
        <v>58</v>
      </c>
      <c r="F72" s="27">
        <f>SUM(F73)</f>
        <v>28.8</v>
      </c>
      <c r="G72" s="37"/>
      <c r="H72" s="27">
        <f>SUM(H73)</f>
        <v>28.8</v>
      </c>
    </row>
    <row r="73" spans="1:11" s="6" customFormat="1" ht="30" customHeight="1">
      <c r="A73" s="38">
        <v>65</v>
      </c>
      <c r="B73" s="30">
        <v>113</v>
      </c>
      <c r="C73" s="12" t="s">
        <v>364</v>
      </c>
      <c r="D73" s="12"/>
      <c r="E73" s="44" t="s">
        <v>194</v>
      </c>
      <c r="F73" s="27">
        <f>SUM(F74)</f>
        <v>28.8</v>
      </c>
      <c r="G73" s="37"/>
      <c r="H73" s="27">
        <f>SUM(H74)</f>
        <v>28.8</v>
      </c>
    </row>
    <row r="74" spans="1:11" s="6" customFormat="1" ht="31.5" customHeight="1">
      <c r="A74" s="38">
        <v>66</v>
      </c>
      <c r="B74" s="32">
        <v>113</v>
      </c>
      <c r="C74" s="17" t="s">
        <v>364</v>
      </c>
      <c r="D74" s="17" t="s">
        <v>47</v>
      </c>
      <c r="E74" s="33" t="s">
        <v>196</v>
      </c>
      <c r="F74" s="55">
        <v>28.8</v>
      </c>
      <c r="G74" s="56"/>
      <c r="H74" s="55">
        <v>28.8</v>
      </c>
      <c r="I74" s="23"/>
      <c r="J74" s="23"/>
      <c r="K74" s="23"/>
    </row>
    <row r="75" spans="1:11" ht="15.75" customHeight="1">
      <c r="A75" s="38">
        <v>67</v>
      </c>
      <c r="B75" s="30">
        <v>200</v>
      </c>
      <c r="C75" s="12"/>
      <c r="D75" s="12"/>
      <c r="E75" s="50" t="s">
        <v>9</v>
      </c>
      <c r="F75" s="27">
        <f t="shared" ref="F75:H77" si="3">F76</f>
        <v>246.6</v>
      </c>
      <c r="G75" s="36">
        <f t="shared" si="3"/>
        <v>1189</v>
      </c>
      <c r="H75" s="27">
        <f t="shared" si="3"/>
        <v>255.1</v>
      </c>
    </row>
    <row r="76" spans="1:11" ht="12.75" customHeight="1">
      <c r="A76" s="38">
        <v>68</v>
      </c>
      <c r="B76" s="30">
        <v>203</v>
      </c>
      <c r="C76" s="12"/>
      <c r="D76" s="12"/>
      <c r="E76" s="31" t="s">
        <v>10</v>
      </c>
      <c r="F76" s="27">
        <f t="shared" si="3"/>
        <v>246.6</v>
      </c>
      <c r="G76" s="36">
        <f t="shared" si="3"/>
        <v>1189</v>
      </c>
      <c r="H76" s="27">
        <f t="shared" si="3"/>
        <v>255.1</v>
      </c>
    </row>
    <row r="77" spans="1:11" ht="12.75" customHeight="1">
      <c r="A77" s="38">
        <v>69</v>
      </c>
      <c r="B77" s="30">
        <v>203</v>
      </c>
      <c r="C77" s="12" t="s">
        <v>115</v>
      </c>
      <c r="D77" s="12"/>
      <c r="E77" s="31" t="s">
        <v>58</v>
      </c>
      <c r="F77" s="27">
        <f t="shared" si="3"/>
        <v>246.6</v>
      </c>
      <c r="G77" s="36">
        <f t="shared" si="3"/>
        <v>1189</v>
      </c>
      <c r="H77" s="27">
        <f t="shared" si="3"/>
        <v>255.1</v>
      </c>
    </row>
    <row r="78" spans="1:11" ht="25.5" customHeight="1">
      <c r="A78" s="38">
        <v>70</v>
      </c>
      <c r="B78" s="30">
        <v>203</v>
      </c>
      <c r="C78" s="12" t="s">
        <v>175</v>
      </c>
      <c r="D78" s="12"/>
      <c r="E78" s="31" t="s">
        <v>40</v>
      </c>
      <c r="F78" s="27">
        <f>F79+F80</f>
        <v>246.6</v>
      </c>
      <c r="G78" s="36">
        <f>G79</f>
        <v>1189</v>
      </c>
      <c r="H78" s="27">
        <f>H79+H80</f>
        <v>255.1</v>
      </c>
    </row>
    <row r="79" spans="1:11" ht="12.75" customHeight="1">
      <c r="A79" s="38">
        <v>71</v>
      </c>
      <c r="B79" s="32">
        <v>203</v>
      </c>
      <c r="C79" s="17" t="s">
        <v>175</v>
      </c>
      <c r="D79" s="17" t="s">
        <v>47</v>
      </c>
      <c r="E79" s="33" t="s">
        <v>196</v>
      </c>
      <c r="F79" s="28">
        <v>225.9</v>
      </c>
      <c r="G79" s="37">
        <v>1189</v>
      </c>
      <c r="H79" s="28">
        <v>225.9</v>
      </c>
    </row>
    <row r="80" spans="1:11" ht="33.75" customHeight="1">
      <c r="A80" s="38">
        <v>72</v>
      </c>
      <c r="B80" s="32">
        <v>203</v>
      </c>
      <c r="C80" s="17" t="s">
        <v>175</v>
      </c>
      <c r="D80" s="17" t="s">
        <v>61</v>
      </c>
      <c r="E80" s="33" t="s">
        <v>195</v>
      </c>
      <c r="F80" s="28">
        <v>20.7</v>
      </c>
      <c r="G80" s="37"/>
      <c r="H80" s="28">
        <v>29.2</v>
      </c>
    </row>
    <row r="81" spans="1:8" ht="31.5" customHeight="1">
      <c r="A81" s="38">
        <v>73</v>
      </c>
      <c r="B81" s="30">
        <v>300</v>
      </c>
      <c r="C81" s="12"/>
      <c r="D81" s="12"/>
      <c r="E81" s="50" t="s">
        <v>11</v>
      </c>
      <c r="F81" s="27">
        <f>SUM(F82+F90+F100)</f>
        <v>8882.2950000000001</v>
      </c>
      <c r="G81" s="36" t="e">
        <f>G82+#REF!+#REF!</f>
        <v>#REF!</v>
      </c>
      <c r="H81" s="27">
        <f>SUM(H82+H90+H100)</f>
        <v>9090.09</v>
      </c>
    </row>
    <row r="82" spans="1:8" ht="38.25" customHeight="1">
      <c r="A82" s="38">
        <v>74</v>
      </c>
      <c r="B82" s="30">
        <v>309</v>
      </c>
      <c r="C82" s="12"/>
      <c r="D82" s="12"/>
      <c r="E82" s="31" t="s">
        <v>182</v>
      </c>
      <c r="F82" s="27">
        <f>SUM(F83+F86)</f>
        <v>4200</v>
      </c>
      <c r="G82" s="36" t="e">
        <f>G83+#REF!</f>
        <v>#REF!</v>
      </c>
      <c r="H82" s="27">
        <f>SUM(H83+H86)</f>
        <v>4200</v>
      </c>
    </row>
    <row r="83" spans="1:8" ht="38.25" customHeight="1">
      <c r="A83" s="38">
        <v>75</v>
      </c>
      <c r="B83" s="30">
        <v>309</v>
      </c>
      <c r="C83" s="12" t="s">
        <v>132</v>
      </c>
      <c r="D83" s="12"/>
      <c r="E83" s="31" t="s">
        <v>273</v>
      </c>
      <c r="F83" s="27">
        <f>SUM(F84)</f>
        <v>200</v>
      </c>
      <c r="G83" s="36">
        <f>G84</f>
        <v>477.6</v>
      </c>
      <c r="H83" s="27">
        <f>SUM(H84)</f>
        <v>200</v>
      </c>
    </row>
    <row r="84" spans="1:8" ht="27" customHeight="1">
      <c r="A84" s="38">
        <v>75</v>
      </c>
      <c r="B84" s="30">
        <v>309</v>
      </c>
      <c r="C84" s="12" t="s">
        <v>133</v>
      </c>
      <c r="D84" s="12"/>
      <c r="E84" s="31" t="s">
        <v>106</v>
      </c>
      <c r="F84" s="27">
        <f>F85</f>
        <v>200</v>
      </c>
      <c r="G84" s="36">
        <f>G85</f>
        <v>477.6</v>
      </c>
      <c r="H84" s="27">
        <f>H85</f>
        <v>200</v>
      </c>
    </row>
    <row r="85" spans="1:8" ht="29.25" customHeight="1">
      <c r="A85" s="38">
        <v>76</v>
      </c>
      <c r="B85" s="32">
        <v>309</v>
      </c>
      <c r="C85" s="17" t="s">
        <v>133</v>
      </c>
      <c r="D85" s="17" t="s">
        <v>61</v>
      </c>
      <c r="E85" s="33" t="s">
        <v>195</v>
      </c>
      <c r="F85" s="28">
        <v>200</v>
      </c>
      <c r="G85" s="37">
        <v>477.6</v>
      </c>
      <c r="H85" s="28">
        <v>200</v>
      </c>
    </row>
    <row r="86" spans="1:8" ht="38.25" customHeight="1">
      <c r="A86" s="38">
        <v>77</v>
      </c>
      <c r="B86" s="30">
        <v>309</v>
      </c>
      <c r="C86" s="12" t="s">
        <v>120</v>
      </c>
      <c r="D86" s="17"/>
      <c r="E86" s="31" t="s">
        <v>270</v>
      </c>
      <c r="F86" s="27">
        <f>F87</f>
        <v>4000</v>
      </c>
      <c r="G86" s="37"/>
      <c r="H86" s="27">
        <f>H87</f>
        <v>4000</v>
      </c>
    </row>
    <row r="87" spans="1:8" ht="39" customHeight="1">
      <c r="A87" s="38">
        <v>78</v>
      </c>
      <c r="B87" s="30">
        <v>309</v>
      </c>
      <c r="C87" s="12" t="s">
        <v>134</v>
      </c>
      <c r="D87" s="17"/>
      <c r="E87" s="31" t="s">
        <v>71</v>
      </c>
      <c r="F87" s="27">
        <f>SUM(F88:F89)</f>
        <v>4000</v>
      </c>
      <c r="G87" s="37"/>
      <c r="H87" s="27">
        <f>SUM(H88:H89)</f>
        <v>4000</v>
      </c>
    </row>
    <row r="88" spans="1:8" ht="25.5" customHeight="1">
      <c r="A88" s="38">
        <v>79</v>
      </c>
      <c r="B88" s="32">
        <v>309</v>
      </c>
      <c r="C88" s="17" t="s">
        <v>134</v>
      </c>
      <c r="D88" s="17" t="s">
        <v>41</v>
      </c>
      <c r="E88" s="33" t="s">
        <v>42</v>
      </c>
      <c r="F88" s="28">
        <v>3786.0740000000001</v>
      </c>
      <c r="G88" s="37"/>
      <c r="H88" s="28">
        <v>3786.1</v>
      </c>
    </row>
    <row r="89" spans="1:8" ht="35.25" customHeight="1">
      <c r="A89" s="38">
        <v>80</v>
      </c>
      <c r="B89" s="32">
        <v>309</v>
      </c>
      <c r="C89" s="17" t="s">
        <v>134</v>
      </c>
      <c r="D89" s="17" t="s">
        <v>61</v>
      </c>
      <c r="E89" s="33" t="s">
        <v>195</v>
      </c>
      <c r="F89" s="28">
        <v>213.92599999999999</v>
      </c>
      <c r="G89" s="37"/>
      <c r="H89" s="28">
        <v>213.9</v>
      </c>
    </row>
    <row r="90" spans="1:8" ht="28.5" customHeight="1">
      <c r="A90" s="38">
        <v>81</v>
      </c>
      <c r="B90" s="30">
        <v>310</v>
      </c>
      <c r="C90" s="12"/>
      <c r="D90" s="12"/>
      <c r="E90" s="31" t="s">
        <v>57</v>
      </c>
      <c r="F90" s="27">
        <f>SUM(F91)</f>
        <v>4428.8950000000004</v>
      </c>
      <c r="G90" s="37"/>
      <c r="H90" s="27">
        <f>SUM(H91)</f>
        <v>4634.8899999999994</v>
      </c>
    </row>
    <row r="91" spans="1:8" ht="40.5" customHeight="1">
      <c r="A91" s="38">
        <v>82</v>
      </c>
      <c r="B91" s="30">
        <v>310</v>
      </c>
      <c r="C91" s="12" t="s">
        <v>135</v>
      </c>
      <c r="D91" s="12"/>
      <c r="E91" s="31" t="s">
        <v>389</v>
      </c>
      <c r="F91" s="27">
        <f>SUM(F92)</f>
        <v>4428.8950000000004</v>
      </c>
      <c r="G91" s="37"/>
      <c r="H91" s="27">
        <f>SUM(H92)</f>
        <v>4634.8899999999994</v>
      </c>
    </row>
    <row r="92" spans="1:8" ht="51" customHeight="1">
      <c r="A92" s="38">
        <v>83</v>
      </c>
      <c r="B92" s="30">
        <v>310</v>
      </c>
      <c r="C92" s="12" t="s">
        <v>222</v>
      </c>
      <c r="D92" s="12"/>
      <c r="E92" s="57" t="s">
        <v>223</v>
      </c>
      <c r="F92" s="27">
        <f>SUM(F93+F95+F98)</f>
        <v>4428.8950000000004</v>
      </c>
      <c r="G92" s="37"/>
      <c r="H92" s="27">
        <f>SUM(H93+H95+H98)</f>
        <v>4634.8899999999994</v>
      </c>
    </row>
    <row r="93" spans="1:8" ht="52.5" customHeight="1">
      <c r="A93" s="38">
        <v>84</v>
      </c>
      <c r="B93" s="30">
        <v>310</v>
      </c>
      <c r="C93" s="12" t="s">
        <v>136</v>
      </c>
      <c r="D93" s="12"/>
      <c r="E93" s="31" t="s">
        <v>199</v>
      </c>
      <c r="F93" s="27">
        <f>SUM(F94:F94)</f>
        <v>4011.895</v>
      </c>
      <c r="G93" s="37"/>
      <c r="H93" s="27">
        <f>SUM(H94:H94)</f>
        <v>4212.49</v>
      </c>
    </row>
    <row r="94" spans="1:8" ht="29.25" customHeight="1">
      <c r="A94" s="38">
        <v>85</v>
      </c>
      <c r="B94" s="32">
        <v>310</v>
      </c>
      <c r="C94" s="17" t="s">
        <v>136</v>
      </c>
      <c r="D94" s="17" t="s">
        <v>224</v>
      </c>
      <c r="E94" s="33" t="s">
        <v>288</v>
      </c>
      <c r="F94" s="28">
        <v>4011.895</v>
      </c>
      <c r="G94" s="37"/>
      <c r="H94" s="28">
        <v>4212.49</v>
      </c>
    </row>
    <row r="95" spans="1:8" ht="29.25" customHeight="1">
      <c r="A95" s="38">
        <v>86</v>
      </c>
      <c r="B95" s="30">
        <v>310</v>
      </c>
      <c r="C95" s="12" t="s">
        <v>373</v>
      </c>
      <c r="D95" s="17"/>
      <c r="E95" s="31" t="s">
        <v>72</v>
      </c>
      <c r="F95" s="27">
        <f>SUM(F96:F97)</f>
        <v>45</v>
      </c>
      <c r="G95" s="37"/>
      <c r="H95" s="27">
        <f>SUM(H96:H97)</f>
        <v>45</v>
      </c>
    </row>
    <row r="96" spans="1:8" ht="29.25" customHeight="1">
      <c r="A96" s="38">
        <v>87</v>
      </c>
      <c r="B96" s="32">
        <v>310</v>
      </c>
      <c r="C96" s="17" t="s">
        <v>373</v>
      </c>
      <c r="D96" s="17" t="s">
        <v>61</v>
      </c>
      <c r="E96" s="33" t="s">
        <v>195</v>
      </c>
      <c r="F96" s="28">
        <v>14</v>
      </c>
      <c r="G96" s="37"/>
      <c r="H96" s="28">
        <v>14</v>
      </c>
    </row>
    <row r="97" spans="1:10" ht="36" customHeight="1">
      <c r="A97" s="38">
        <v>88</v>
      </c>
      <c r="B97" s="32">
        <v>310</v>
      </c>
      <c r="C97" s="17" t="s">
        <v>373</v>
      </c>
      <c r="D97" s="17" t="s">
        <v>224</v>
      </c>
      <c r="E97" s="58" t="s">
        <v>367</v>
      </c>
      <c r="F97" s="28">
        <v>31</v>
      </c>
      <c r="G97" s="37"/>
      <c r="H97" s="28">
        <v>31</v>
      </c>
    </row>
    <row r="98" spans="1:10" ht="36" customHeight="1">
      <c r="A98" s="38">
        <v>89</v>
      </c>
      <c r="B98" s="30">
        <v>310</v>
      </c>
      <c r="C98" s="12" t="s">
        <v>137</v>
      </c>
      <c r="D98" s="12"/>
      <c r="E98" s="59" t="s">
        <v>198</v>
      </c>
      <c r="F98" s="27">
        <f>SUM(F99)</f>
        <v>372</v>
      </c>
      <c r="G98" s="37"/>
      <c r="H98" s="27">
        <f>SUM(H99)</f>
        <v>377.4</v>
      </c>
    </row>
    <row r="99" spans="1:10" ht="29.25" customHeight="1">
      <c r="A99" s="38">
        <v>90</v>
      </c>
      <c r="B99" s="32">
        <v>310</v>
      </c>
      <c r="C99" s="17" t="s">
        <v>137</v>
      </c>
      <c r="D99" s="17" t="s">
        <v>61</v>
      </c>
      <c r="E99" s="33" t="s">
        <v>195</v>
      </c>
      <c r="F99" s="28">
        <v>372</v>
      </c>
      <c r="G99" s="37"/>
      <c r="H99" s="28">
        <v>377.4</v>
      </c>
      <c r="I99" s="70"/>
      <c r="J99" s="71"/>
    </row>
    <row r="100" spans="1:10" s="7" customFormat="1" ht="26.25" customHeight="1">
      <c r="A100" s="38">
        <v>91</v>
      </c>
      <c r="B100" s="30">
        <v>314</v>
      </c>
      <c r="C100" s="12"/>
      <c r="D100" s="12"/>
      <c r="E100" s="31" t="s">
        <v>55</v>
      </c>
      <c r="F100" s="27">
        <f>SUM(F101+F105+F110+F115+F120)</f>
        <v>253.4</v>
      </c>
      <c r="G100" s="36"/>
      <c r="H100" s="27">
        <f>SUM(H101+H105+H110+H115+H120)</f>
        <v>255.2</v>
      </c>
    </row>
    <row r="101" spans="1:10" ht="52.5" customHeight="1">
      <c r="A101" s="38">
        <v>92</v>
      </c>
      <c r="B101" s="30">
        <v>314</v>
      </c>
      <c r="C101" s="12" t="s">
        <v>377</v>
      </c>
      <c r="D101" s="12"/>
      <c r="E101" s="31" t="s">
        <v>275</v>
      </c>
      <c r="F101" s="27">
        <f>SUM(F102)</f>
        <v>20</v>
      </c>
      <c r="G101" s="36" t="e">
        <f>#REF!+#REF!</f>
        <v>#REF!</v>
      </c>
      <c r="H101" s="27">
        <f>SUM(H102)</f>
        <v>20</v>
      </c>
    </row>
    <row r="102" spans="1:10" ht="52.5" customHeight="1">
      <c r="A102" s="38">
        <v>93</v>
      </c>
      <c r="B102" s="30">
        <v>314</v>
      </c>
      <c r="C102" s="12" t="s">
        <v>375</v>
      </c>
      <c r="D102" s="12"/>
      <c r="E102" s="41" t="s">
        <v>289</v>
      </c>
      <c r="F102" s="27">
        <f>SUM(F103)</f>
        <v>20</v>
      </c>
      <c r="G102" s="36"/>
      <c r="H102" s="27">
        <f>SUM(H103)</f>
        <v>20</v>
      </c>
    </row>
    <row r="103" spans="1:10" ht="44.25" customHeight="1">
      <c r="A103" s="38">
        <v>94</v>
      </c>
      <c r="B103" s="30">
        <v>314</v>
      </c>
      <c r="C103" s="12" t="s">
        <v>376</v>
      </c>
      <c r="D103" s="12"/>
      <c r="E103" s="44" t="s">
        <v>374</v>
      </c>
      <c r="F103" s="27">
        <f>SUM(F104)</f>
        <v>20</v>
      </c>
      <c r="G103" s="36"/>
      <c r="H103" s="27">
        <f>SUM(H104)</f>
        <v>20</v>
      </c>
    </row>
    <row r="104" spans="1:10" ht="27.75" customHeight="1">
      <c r="A104" s="38">
        <v>95</v>
      </c>
      <c r="B104" s="32">
        <v>314</v>
      </c>
      <c r="C104" s="17" t="s">
        <v>376</v>
      </c>
      <c r="D104" s="17" t="s">
        <v>61</v>
      </c>
      <c r="E104" s="33" t="s">
        <v>195</v>
      </c>
      <c r="F104" s="28">
        <v>20</v>
      </c>
      <c r="G104" s="36"/>
      <c r="H104" s="28">
        <v>20</v>
      </c>
    </row>
    <row r="105" spans="1:10" ht="42" customHeight="1">
      <c r="A105" s="38">
        <v>96</v>
      </c>
      <c r="B105" s="30">
        <v>314</v>
      </c>
      <c r="C105" s="12" t="s">
        <v>204</v>
      </c>
      <c r="D105" s="12"/>
      <c r="E105" s="31" t="s">
        <v>205</v>
      </c>
      <c r="F105" s="27">
        <f>SUM(F106+F108)</f>
        <v>20</v>
      </c>
      <c r="G105" s="36"/>
      <c r="H105" s="27">
        <f>SUM(H106+H108)</f>
        <v>20</v>
      </c>
    </row>
    <row r="106" spans="1:10" ht="51" customHeight="1">
      <c r="A106" s="38">
        <v>97</v>
      </c>
      <c r="B106" s="30">
        <v>314</v>
      </c>
      <c r="C106" s="12" t="s">
        <v>206</v>
      </c>
      <c r="D106" s="12"/>
      <c r="E106" s="57" t="s">
        <v>225</v>
      </c>
      <c r="F106" s="27">
        <f>SUM(F107)</f>
        <v>10</v>
      </c>
      <c r="G106" s="36"/>
      <c r="H106" s="27">
        <f>SUM(H107)</f>
        <v>10</v>
      </c>
    </row>
    <row r="107" spans="1:10" ht="32.25" customHeight="1">
      <c r="A107" s="38">
        <v>98</v>
      </c>
      <c r="B107" s="30">
        <v>314</v>
      </c>
      <c r="C107" s="17" t="s">
        <v>206</v>
      </c>
      <c r="D107" s="17" t="s">
        <v>61</v>
      </c>
      <c r="E107" s="33" t="s">
        <v>195</v>
      </c>
      <c r="F107" s="28">
        <v>10</v>
      </c>
      <c r="G107" s="37"/>
      <c r="H107" s="28">
        <v>10</v>
      </c>
    </row>
    <row r="108" spans="1:10" ht="27.75" customHeight="1">
      <c r="A108" s="38">
        <v>99</v>
      </c>
      <c r="B108" s="30">
        <v>314</v>
      </c>
      <c r="C108" s="12" t="s">
        <v>207</v>
      </c>
      <c r="D108" s="12"/>
      <c r="E108" s="57" t="s">
        <v>208</v>
      </c>
      <c r="F108" s="27">
        <f>SUM(F109)</f>
        <v>10</v>
      </c>
      <c r="G108" s="36"/>
      <c r="H108" s="27">
        <f>SUM(H109)</f>
        <v>10</v>
      </c>
    </row>
    <row r="109" spans="1:10" ht="27.75" customHeight="1">
      <c r="A109" s="38">
        <v>100</v>
      </c>
      <c r="B109" s="32">
        <v>314</v>
      </c>
      <c r="C109" s="17" t="s">
        <v>207</v>
      </c>
      <c r="D109" s="17" t="s">
        <v>61</v>
      </c>
      <c r="E109" s="33" t="s">
        <v>195</v>
      </c>
      <c r="F109" s="28">
        <v>10</v>
      </c>
      <c r="G109" s="36"/>
      <c r="H109" s="28">
        <v>10</v>
      </c>
    </row>
    <row r="110" spans="1:10" ht="57.75" customHeight="1">
      <c r="A110" s="38">
        <v>101</v>
      </c>
      <c r="B110" s="30">
        <v>314</v>
      </c>
      <c r="C110" s="12" t="s">
        <v>209</v>
      </c>
      <c r="D110" s="12"/>
      <c r="E110" s="60" t="s">
        <v>226</v>
      </c>
      <c r="F110" s="27">
        <f>SUM(F111+F113)</f>
        <v>8</v>
      </c>
      <c r="G110" s="36"/>
      <c r="H110" s="27">
        <f>SUM(H111+H113)</f>
        <v>8</v>
      </c>
    </row>
    <row r="111" spans="1:10" ht="27.75" customHeight="1">
      <c r="A111" s="38">
        <v>102</v>
      </c>
      <c r="B111" s="30">
        <v>314</v>
      </c>
      <c r="C111" s="12" t="s">
        <v>210</v>
      </c>
      <c r="D111" s="12"/>
      <c r="E111" s="41" t="s">
        <v>211</v>
      </c>
      <c r="F111" s="27">
        <f>SUM(F112)</f>
        <v>2</v>
      </c>
      <c r="G111" s="36"/>
      <c r="H111" s="27">
        <f>SUM(H112)</f>
        <v>2</v>
      </c>
    </row>
    <row r="112" spans="1:10" ht="27.75" customHeight="1">
      <c r="A112" s="38">
        <v>103</v>
      </c>
      <c r="B112" s="32">
        <v>314</v>
      </c>
      <c r="C112" s="17" t="s">
        <v>210</v>
      </c>
      <c r="D112" s="17" t="s">
        <v>61</v>
      </c>
      <c r="E112" s="33" t="s">
        <v>195</v>
      </c>
      <c r="F112" s="28">
        <v>2</v>
      </c>
      <c r="G112" s="36"/>
      <c r="H112" s="28">
        <v>2</v>
      </c>
    </row>
    <row r="113" spans="1:8" ht="57" customHeight="1">
      <c r="A113" s="38">
        <v>104</v>
      </c>
      <c r="B113" s="30">
        <v>314</v>
      </c>
      <c r="C113" s="12" t="s">
        <v>212</v>
      </c>
      <c r="D113" s="12"/>
      <c r="E113" s="41" t="s">
        <v>213</v>
      </c>
      <c r="F113" s="27">
        <f>SUM(F114)</f>
        <v>6</v>
      </c>
      <c r="G113" s="36"/>
      <c r="H113" s="27">
        <f>SUM(H114)</f>
        <v>6</v>
      </c>
    </row>
    <row r="114" spans="1:8" ht="27.75" customHeight="1">
      <c r="A114" s="38">
        <v>105</v>
      </c>
      <c r="B114" s="32">
        <v>314</v>
      </c>
      <c r="C114" s="17" t="s">
        <v>212</v>
      </c>
      <c r="D114" s="17" t="s">
        <v>61</v>
      </c>
      <c r="E114" s="33" t="s">
        <v>195</v>
      </c>
      <c r="F114" s="28">
        <v>6</v>
      </c>
      <c r="G114" s="36"/>
      <c r="H114" s="28">
        <v>6</v>
      </c>
    </row>
    <row r="115" spans="1:8" ht="40.5" customHeight="1">
      <c r="A115" s="38">
        <v>106</v>
      </c>
      <c r="B115" s="30">
        <v>314</v>
      </c>
      <c r="C115" s="12" t="s">
        <v>231</v>
      </c>
      <c r="D115" s="12"/>
      <c r="E115" s="31" t="s">
        <v>259</v>
      </c>
      <c r="F115" s="27">
        <f>SUM(F116+F118)</f>
        <v>45.4</v>
      </c>
      <c r="G115" s="36"/>
      <c r="H115" s="27">
        <f>SUM(H116+H118)</f>
        <v>47.2</v>
      </c>
    </row>
    <row r="116" spans="1:8" ht="51" customHeight="1">
      <c r="A116" s="38">
        <v>107</v>
      </c>
      <c r="B116" s="30">
        <v>314</v>
      </c>
      <c r="C116" s="12" t="s">
        <v>227</v>
      </c>
      <c r="D116" s="12"/>
      <c r="E116" s="31" t="s">
        <v>228</v>
      </c>
      <c r="F116" s="27">
        <f>SUM(F117)</f>
        <v>22.7</v>
      </c>
      <c r="G116" s="36"/>
      <c r="H116" s="27">
        <f>SUM(H117)</f>
        <v>23.6</v>
      </c>
    </row>
    <row r="117" spans="1:8" ht="27.75" customHeight="1">
      <c r="A117" s="38">
        <v>108</v>
      </c>
      <c r="B117" s="32">
        <v>314</v>
      </c>
      <c r="C117" s="17" t="s">
        <v>227</v>
      </c>
      <c r="D117" s="17" t="s">
        <v>61</v>
      </c>
      <c r="E117" s="33" t="s">
        <v>195</v>
      </c>
      <c r="F117" s="28">
        <v>22.7</v>
      </c>
      <c r="G117" s="36"/>
      <c r="H117" s="28">
        <v>23.6</v>
      </c>
    </row>
    <row r="118" spans="1:8" ht="33.75" customHeight="1">
      <c r="A118" s="38">
        <v>109</v>
      </c>
      <c r="B118" s="30">
        <v>314</v>
      </c>
      <c r="C118" s="12" t="s">
        <v>229</v>
      </c>
      <c r="D118" s="12"/>
      <c r="E118" s="31" t="s">
        <v>230</v>
      </c>
      <c r="F118" s="27">
        <f>SUM(F119)</f>
        <v>22.7</v>
      </c>
      <c r="G118" s="36"/>
      <c r="H118" s="27">
        <f>SUM(H119)</f>
        <v>23.6</v>
      </c>
    </row>
    <row r="119" spans="1:8" ht="27.75" customHeight="1">
      <c r="A119" s="38">
        <v>110</v>
      </c>
      <c r="B119" s="32">
        <v>314</v>
      </c>
      <c r="C119" s="17" t="s">
        <v>229</v>
      </c>
      <c r="D119" s="17" t="s">
        <v>61</v>
      </c>
      <c r="E119" s="33" t="s">
        <v>195</v>
      </c>
      <c r="F119" s="28">
        <v>22.7</v>
      </c>
      <c r="G119" s="36"/>
      <c r="H119" s="28">
        <v>23.6</v>
      </c>
    </row>
    <row r="120" spans="1:8" ht="46.5" customHeight="1">
      <c r="A120" s="38">
        <v>111</v>
      </c>
      <c r="B120" s="30">
        <v>314</v>
      </c>
      <c r="C120" s="12" t="s">
        <v>290</v>
      </c>
      <c r="D120" s="12"/>
      <c r="E120" s="41" t="s">
        <v>291</v>
      </c>
      <c r="F120" s="27">
        <f>SUM(F121+F123+F125)</f>
        <v>160</v>
      </c>
      <c r="G120" s="36"/>
      <c r="H120" s="27">
        <f>SUM(H121+H123+H125)</f>
        <v>160</v>
      </c>
    </row>
    <row r="121" spans="1:8" ht="31.5" customHeight="1">
      <c r="A121" s="38">
        <v>112</v>
      </c>
      <c r="B121" s="30">
        <v>314</v>
      </c>
      <c r="C121" s="12" t="s">
        <v>292</v>
      </c>
      <c r="D121" s="12"/>
      <c r="E121" s="60" t="s">
        <v>296</v>
      </c>
      <c r="F121" s="27">
        <f>SUM(F122)</f>
        <v>20</v>
      </c>
      <c r="G121" s="36"/>
      <c r="H121" s="27">
        <f>SUM(H122)</f>
        <v>20</v>
      </c>
    </row>
    <row r="122" spans="1:8" ht="27.75" customHeight="1">
      <c r="A122" s="38">
        <v>113</v>
      </c>
      <c r="B122" s="32">
        <v>314</v>
      </c>
      <c r="C122" s="17" t="s">
        <v>292</v>
      </c>
      <c r="D122" s="17" t="s">
        <v>61</v>
      </c>
      <c r="E122" s="33" t="s">
        <v>195</v>
      </c>
      <c r="F122" s="28">
        <v>20</v>
      </c>
      <c r="G122" s="36"/>
      <c r="H122" s="28">
        <v>20</v>
      </c>
    </row>
    <row r="123" spans="1:8" ht="84.75" customHeight="1">
      <c r="A123" s="38">
        <v>114</v>
      </c>
      <c r="B123" s="30">
        <v>314</v>
      </c>
      <c r="C123" s="12" t="s">
        <v>293</v>
      </c>
      <c r="D123" s="12"/>
      <c r="E123" s="61" t="s">
        <v>294</v>
      </c>
      <c r="F123" s="27">
        <f>SUM(F124)</f>
        <v>135</v>
      </c>
      <c r="G123" s="36"/>
      <c r="H123" s="27">
        <f>SUM(H124)</f>
        <v>135</v>
      </c>
    </row>
    <row r="124" spans="1:8" ht="27.75" customHeight="1">
      <c r="A124" s="38">
        <v>115</v>
      </c>
      <c r="B124" s="32">
        <v>314</v>
      </c>
      <c r="C124" s="17" t="s">
        <v>293</v>
      </c>
      <c r="D124" s="17" t="s">
        <v>61</v>
      </c>
      <c r="E124" s="33" t="s">
        <v>195</v>
      </c>
      <c r="F124" s="28">
        <v>135</v>
      </c>
      <c r="G124" s="36"/>
      <c r="H124" s="28">
        <v>135</v>
      </c>
    </row>
    <row r="125" spans="1:8" ht="53.25" customHeight="1">
      <c r="A125" s="38">
        <v>116</v>
      </c>
      <c r="B125" s="30">
        <v>314</v>
      </c>
      <c r="C125" s="12" t="s">
        <v>295</v>
      </c>
      <c r="D125" s="12"/>
      <c r="E125" s="61" t="s">
        <v>297</v>
      </c>
      <c r="F125" s="27">
        <f>SUM(F126)</f>
        <v>5</v>
      </c>
      <c r="G125" s="36"/>
      <c r="H125" s="27">
        <f>SUM(H126)</f>
        <v>5</v>
      </c>
    </row>
    <row r="126" spans="1:8" ht="27.75" customHeight="1">
      <c r="A126" s="38">
        <v>117</v>
      </c>
      <c r="B126" s="32">
        <v>314</v>
      </c>
      <c r="C126" s="17" t="s">
        <v>295</v>
      </c>
      <c r="D126" s="17" t="s">
        <v>61</v>
      </c>
      <c r="E126" s="33" t="s">
        <v>195</v>
      </c>
      <c r="F126" s="28">
        <v>5</v>
      </c>
      <c r="G126" s="36"/>
      <c r="H126" s="28">
        <v>5</v>
      </c>
    </row>
    <row r="127" spans="1:8" ht="21.75" customHeight="1">
      <c r="A127" s="38">
        <v>118</v>
      </c>
      <c r="B127" s="30">
        <v>400</v>
      </c>
      <c r="C127" s="12"/>
      <c r="D127" s="12"/>
      <c r="E127" s="50" t="s">
        <v>12</v>
      </c>
      <c r="F127" s="27">
        <f>SUM(F128+F132+F136+F148+F155)</f>
        <v>25621.995999999999</v>
      </c>
      <c r="G127" s="36"/>
      <c r="H127" s="27">
        <f>SUM(H128+H132+H136+H148+H155)</f>
        <v>26387.825000000001</v>
      </c>
    </row>
    <row r="128" spans="1:8" ht="21.75" customHeight="1">
      <c r="A128" s="38">
        <v>119</v>
      </c>
      <c r="B128" s="30">
        <v>405</v>
      </c>
      <c r="C128" s="12"/>
      <c r="D128" s="12"/>
      <c r="E128" s="31" t="s">
        <v>176</v>
      </c>
      <c r="F128" s="27">
        <f>SUM(F129)</f>
        <v>132.1</v>
      </c>
      <c r="G128" s="36"/>
      <c r="H128" s="27">
        <f>SUM(H129)</f>
        <v>129.69999999999999</v>
      </c>
    </row>
    <row r="129" spans="1:9" ht="45" customHeight="1">
      <c r="A129" s="38">
        <v>120</v>
      </c>
      <c r="B129" s="30">
        <v>405</v>
      </c>
      <c r="C129" s="12" t="s">
        <v>379</v>
      </c>
      <c r="D129" s="12"/>
      <c r="E129" s="31" t="s">
        <v>285</v>
      </c>
      <c r="F129" s="27">
        <f>SUM(F130)</f>
        <v>132.1</v>
      </c>
      <c r="G129" s="36"/>
      <c r="H129" s="27">
        <f>SUM(H130)</f>
        <v>129.69999999999999</v>
      </c>
    </row>
    <row r="130" spans="1:9" ht="45" customHeight="1">
      <c r="A130" s="38">
        <v>121</v>
      </c>
      <c r="B130" s="30">
        <v>405</v>
      </c>
      <c r="C130" s="12" t="s">
        <v>177</v>
      </c>
      <c r="D130" s="12"/>
      <c r="E130" s="41" t="s">
        <v>378</v>
      </c>
      <c r="F130" s="27">
        <f>SUM(F131)</f>
        <v>132.1</v>
      </c>
      <c r="G130" s="36"/>
      <c r="H130" s="27">
        <f>SUM(H131)</f>
        <v>129.69999999999999</v>
      </c>
    </row>
    <row r="131" spans="1:9" ht="29.25" customHeight="1">
      <c r="A131" s="38">
        <v>122</v>
      </c>
      <c r="B131" s="32">
        <v>405</v>
      </c>
      <c r="C131" s="17" t="s">
        <v>177</v>
      </c>
      <c r="D131" s="17" t="s">
        <v>61</v>
      </c>
      <c r="E131" s="33" t="s">
        <v>195</v>
      </c>
      <c r="F131" s="28">
        <v>132.1</v>
      </c>
      <c r="G131" s="36"/>
      <c r="H131" s="28">
        <v>129.69999999999999</v>
      </c>
    </row>
    <row r="132" spans="1:9" ht="16.5" customHeight="1">
      <c r="A132" s="38">
        <v>123</v>
      </c>
      <c r="B132" s="30">
        <v>408</v>
      </c>
      <c r="C132" s="12"/>
      <c r="D132" s="12"/>
      <c r="E132" s="31" t="s">
        <v>13</v>
      </c>
      <c r="F132" s="27">
        <f>SUM(F133)</f>
        <v>6405</v>
      </c>
      <c r="G132" s="36"/>
      <c r="H132" s="27">
        <f>SUM(H133)</f>
        <v>6405</v>
      </c>
    </row>
    <row r="133" spans="1:9" ht="40.5" customHeight="1">
      <c r="A133" s="38">
        <v>124</v>
      </c>
      <c r="B133" s="30">
        <v>408</v>
      </c>
      <c r="C133" s="12" t="s">
        <v>139</v>
      </c>
      <c r="D133" s="12"/>
      <c r="E133" s="31" t="s">
        <v>276</v>
      </c>
      <c r="F133" s="27">
        <f>SUM(F134)</f>
        <v>6405</v>
      </c>
      <c r="G133" s="37">
        <v>25916</v>
      </c>
      <c r="H133" s="27">
        <f>SUM(H134)</f>
        <v>6405</v>
      </c>
    </row>
    <row r="134" spans="1:9" ht="33.75" customHeight="1">
      <c r="A134" s="38">
        <v>125</v>
      </c>
      <c r="B134" s="30">
        <v>408</v>
      </c>
      <c r="C134" s="12" t="s">
        <v>140</v>
      </c>
      <c r="D134" s="12"/>
      <c r="E134" s="31" t="s">
        <v>73</v>
      </c>
      <c r="F134" s="27">
        <f>F135</f>
        <v>6405</v>
      </c>
      <c r="G134" s="36" t="e">
        <f>#REF!</f>
        <v>#REF!</v>
      </c>
      <c r="H134" s="27">
        <f>H135</f>
        <v>6405</v>
      </c>
    </row>
    <row r="135" spans="1:9" ht="38.25">
      <c r="A135" s="38">
        <v>126</v>
      </c>
      <c r="B135" s="32">
        <v>408</v>
      </c>
      <c r="C135" s="17" t="s">
        <v>140</v>
      </c>
      <c r="D135" s="17" t="s">
        <v>50</v>
      </c>
      <c r="E135" s="33" t="s">
        <v>197</v>
      </c>
      <c r="F135" s="28">
        <v>6405</v>
      </c>
      <c r="G135" s="36"/>
      <c r="H135" s="28">
        <v>6405</v>
      </c>
    </row>
    <row r="136" spans="1:9" ht="18.75" customHeight="1">
      <c r="A136" s="38">
        <v>127</v>
      </c>
      <c r="B136" s="30">
        <v>409</v>
      </c>
      <c r="C136" s="12"/>
      <c r="D136" s="12"/>
      <c r="E136" s="31" t="s">
        <v>51</v>
      </c>
      <c r="F136" s="65">
        <f>SUM(F137)</f>
        <v>15966.495999999999</v>
      </c>
      <c r="G136" s="36"/>
      <c r="H136" s="65">
        <f>SUM(H137)</f>
        <v>17882.125</v>
      </c>
    </row>
    <row r="137" spans="1:9" ht="39.75" customHeight="1">
      <c r="A137" s="38">
        <v>128</v>
      </c>
      <c r="B137" s="30">
        <v>409</v>
      </c>
      <c r="C137" s="12" t="s">
        <v>139</v>
      </c>
      <c r="D137" s="12"/>
      <c r="E137" s="31" t="s">
        <v>276</v>
      </c>
      <c r="F137" s="27">
        <f>SUM(F138+F140+F142+F144+F146)</f>
        <v>15966.495999999999</v>
      </c>
      <c r="G137" s="36"/>
      <c r="H137" s="27">
        <f>SUM(H138+H140+H142+H144+H146)</f>
        <v>17882.125</v>
      </c>
    </row>
    <row r="138" spans="1:9" s="7" customFormat="1" ht="41.25" customHeight="1">
      <c r="A138" s="38">
        <v>129</v>
      </c>
      <c r="B138" s="30">
        <v>409</v>
      </c>
      <c r="C138" s="12" t="s">
        <v>141</v>
      </c>
      <c r="D138" s="12"/>
      <c r="E138" s="31" t="s">
        <v>74</v>
      </c>
      <c r="F138" s="27">
        <f>F139</f>
        <v>8452</v>
      </c>
      <c r="G138" s="36"/>
      <c r="H138" s="27">
        <f>H139</f>
        <v>8452</v>
      </c>
    </row>
    <row r="139" spans="1:9" ht="33" customHeight="1">
      <c r="A139" s="38">
        <v>130</v>
      </c>
      <c r="B139" s="32">
        <v>409</v>
      </c>
      <c r="C139" s="17" t="s">
        <v>141</v>
      </c>
      <c r="D139" s="17" t="s">
        <v>61</v>
      </c>
      <c r="E139" s="33" t="s">
        <v>195</v>
      </c>
      <c r="F139" s="28">
        <v>8452</v>
      </c>
      <c r="G139" s="36"/>
      <c r="H139" s="28">
        <v>8452</v>
      </c>
    </row>
    <row r="140" spans="1:9" ht="33" customHeight="1">
      <c r="A140" s="38">
        <v>131</v>
      </c>
      <c r="B140" s="30">
        <v>409</v>
      </c>
      <c r="C140" s="12" t="s">
        <v>298</v>
      </c>
      <c r="D140" s="12"/>
      <c r="E140" s="31" t="s">
        <v>299</v>
      </c>
      <c r="F140" s="27">
        <f>SUM(F141)</f>
        <v>450</v>
      </c>
      <c r="G140" s="36"/>
      <c r="H140" s="27">
        <f>SUM(H141)</f>
        <v>450</v>
      </c>
    </row>
    <row r="141" spans="1:9" ht="33" customHeight="1">
      <c r="A141" s="38">
        <v>132</v>
      </c>
      <c r="B141" s="32">
        <v>409</v>
      </c>
      <c r="C141" s="17" t="s">
        <v>298</v>
      </c>
      <c r="D141" s="17" t="s">
        <v>61</v>
      </c>
      <c r="E141" s="33" t="s">
        <v>195</v>
      </c>
      <c r="F141" s="28">
        <v>450</v>
      </c>
      <c r="G141" s="36"/>
      <c r="H141" s="28">
        <v>450</v>
      </c>
      <c r="I141" s="26" t="s">
        <v>300</v>
      </c>
    </row>
    <row r="142" spans="1:9" ht="38.25">
      <c r="A142" s="38">
        <v>133</v>
      </c>
      <c r="B142" s="30">
        <v>409</v>
      </c>
      <c r="C142" s="45" t="s">
        <v>142</v>
      </c>
      <c r="D142" s="17"/>
      <c r="E142" s="39" t="s">
        <v>143</v>
      </c>
      <c r="F142" s="27">
        <f>F143</f>
        <v>600</v>
      </c>
      <c r="G142" s="36"/>
      <c r="H142" s="27">
        <f>H143</f>
        <v>600</v>
      </c>
    </row>
    <row r="143" spans="1:9" ht="30" customHeight="1">
      <c r="A143" s="38">
        <v>134</v>
      </c>
      <c r="B143" s="32">
        <v>409</v>
      </c>
      <c r="C143" s="17" t="s">
        <v>142</v>
      </c>
      <c r="D143" s="17" t="s">
        <v>61</v>
      </c>
      <c r="E143" s="33" t="s">
        <v>195</v>
      </c>
      <c r="F143" s="28">
        <v>600</v>
      </c>
      <c r="G143" s="36"/>
      <c r="H143" s="28">
        <v>600</v>
      </c>
    </row>
    <row r="144" spans="1:9" ht="69.75" customHeight="1">
      <c r="A144" s="38">
        <v>135</v>
      </c>
      <c r="B144" s="30">
        <v>409</v>
      </c>
      <c r="C144" s="12" t="s">
        <v>301</v>
      </c>
      <c r="D144" s="12"/>
      <c r="E144" s="61" t="s">
        <v>302</v>
      </c>
      <c r="F144" s="27">
        <f>SUM(F145)</f>
        <v>6344.4960000000001</v>
      </c>
      <c r="G144" s="36"/>
      <c r="H144" s="27">
        <f>SUM(H145)</f>
        <v>8260.125</v>
      </c>
    </row>
    <row r="145" spans="1:8" ht="30" customHeight="1">
      <c r="A145" s="38">
        <v>136</v>
      </c>
      <c r="B145" s="32">
        <v>409</v>
      </c>
      <c r="C145" s="17" t="s">
        <v>301</v>
      </c>
      <c r="D145" s="17" t="s">
        <v>61</v>
      </c>
      <c r="E145" s="33" t="s">
        <v>195</v>
      </c>
      <c r="F145" s="28">
        <f>5700+644.496</f>
        <v>6344.4960000000001</v>
      </c>
      <c r="G145" s="36"/>
      <c r="H145" s="28">
        <f>5700+2560.125</f>
        <v>8260.125</v>
      </c>
    </row>
    <row r="146" spans="1:8" ht="30" customHeight="1">
      <c r="A146" s="38">
        <v>137</v>
      </c>
      <c r="B146" s="30">
        <v>409</v>
      </c>
      <c r="C146" s="12" t="s">
        <v>303</v>
      </c>
      <c r="D146" s="12"/>
      <c r="E146" s="61" t="s">
        <v>304</v>
      </c>
      <c r="F146" s="27">
        <f>SUM(F147)</f>
        <v>120</v>
      </c>
      <c r="G146" s="36"/>
      <c r="H146" s="27">
        <f>SUM(H147)</f>
        <v>120</v>
      </c>
    </row>
    <row r="147" spans="1:8" ht="30" customHeight="1">
      <c r="A147" s="38">
        <v>138</v>
      </c>
      <c r="B147" s="32">
        <v>409</v>
      </c>
      <c r="C147" s="17" t="s">
        <v>303</v>
      </c>
      <c r="D147" s="17" t="s">
        <v>61</v>
      </c>
      <c r="E147" s="33" t="s">
        <v>195</v>
      </c>
      <c r="F147" s="28">
        <v>120</v>
      </c>
      <c r="G147" s="36"/>
      <c r="H147" s="28">
        <v>120</v>
      </c>
    </row>
    <row r="148" spans="1:8">
      <c r="A148" s="38">
        <v>139</v>
      </c>
      <c r="B148" s="30">
        <v>410</v>
      </c>
      <c r="C148" s="12"/>
      <c r="D148" s="12"/>
      <c r="E148" s="31" t="s">
        <v>36</v>
      </c>
      <c r="F148" s="27">
        <f>SUM(F149)</f>
        <v>54.199999999999996</v>
      </c>
      <c r="G148" s="36"/>
      <c r="H148" s="27">
        <f>SUM(H149)</f>
        <v>56.4</v>
      </c>
    </row>
    <row r="149" spans="1:8" ht="41.25" customHeight="1">
      <c r="A149" s="38">
        <v>140</v>
      </c>
      <c r="B149" s="47">
        <v>410</v>
      </c>
      <c r="C149" s="45" t="s">
        <v>144</v>
      </c>
      <c r="D149" s="45"/>
      <c r="E149" s="31" t="s">
        <v>277</v>
      </c>
      <c r="F149" s="27">
        <f>SUM(F150)</f>
        <v>54.199999999999996</v>
      </c>
      <c r="G149" s="36"/>
      <c r="H149" s="27">
        <f>SUM(H150)</f>
        <v>56.4</v>
      </c>
    </row>
    <row r="150" spans="1:8" ht="58.5" customHeight="1">
      <c r="A150" s="38">
        <v>141</v>
      </c>
      <c r="B150" s="47">
        <v>410</v>
      </c>
      <c r="C150" s="45" t="s">
        <v>255</v>
      </c>
      <c r="D150" s="45"/>
      <c r="E150" s="31" t="s">
        <v>391</v>
      </c>
      <c r="F150" s="27">
        <f>SUM(F151+F153)</f>
        <v>54.199999999999996</v>
      </c>
      <c r="G150" s="36"/>
      <c r="H150" s="27">
        <f>SUM(H151+H153)</f>
        <v>56.4</v>
      </c>
    </row>
    <row r="151" spans="1:8" s="7" customFormat="1" ht="54" customHeight="1">
      <c r="A151" s="38">
        <v>142</v>
      </c>
      <c r="B151" s="47">
        <v>410</v>
      </c>
      <c r="C151" s="45" t="s">
        <v>145</v>
      </c>
      <c r="D151" s="45"/>
      <c r="E151" s="41" t="s">
        <v>305</v>
      </c>
      <c r="F151" s="27">
        <f>SUM(F152)</f>
        <v>40.299999999999997</v>
      </c>
      <c r="G151" s="36"/>
      <c r="H151" s="27">
        <f>SUM(H152)</f>
        <v>41.9</v>
      </c>
    </row>
    <row r="152" spans="1:8" ht="33.75" customHeight="1">
      <c r="A152" s="38">
        <v>143</v>
      </c>
      <c r="B152" s="48">
        <v>410</v>
      </c>
      <c r="C152" s="46" t="s">
        <v>145</v>
      </c>
      <c r="D152" s="17" t="s">
        <v>61</v>
      </c>
      <c r="E152" s="33" t="s">
        <v>195</v>
      </c>
      <c r="F152" s="28">
        <v>40.299999999999997</v>
      </c>
      <c r="G152" s="36"/>
      <c r="H152" s="28">
        <v>41.9</v>
      </c>
    </row>
    <row r="153" spans="1:8" ht="43.5" customHeight="1">
      <c r="A153" s="38">
        <v>144</v>
      </c>
      <c r="B153" s="47">
        <v>410</v>
      </c>
      <c r="C153" s="45" t="s">
        <v>232</v>
      </c>
      <c r="D153" s="12"/>
      <c r="E153" s="41" t="s">
        <v>306</v>
      </c>
      <c r="F153" s="27">
        <f>SUM(F154)</f>
        <v>13.9</v>
      </c>
      <c r="G153" s="36"/>
      <c r="H153" s="27">
        <f>SUM(H154)</f>
        <v>14.5</v>
      </c>
    </row>
    <row r="154" spans="1:8" ht="33.75" customHeight="1">
      <c r="A154" s="38">
        <v>145</v>
      </c>
      <c r="B154" s="48">
        <v>410</v>
      </c>
      <c r="C154" s="46" t="s">
        <v>232</v>
      </c>
      <c r="D154" s="17" t="s">
        <v>61</v>
      </c>
      <c r="E154" s="33" t="s">
        <v>195</v>
      </c>
      <c r="F154" s="28">
        <v>13.9</v>
      </c>
      <c r="G154" s="36"/>
      <c r="H154" s="28">
        <v>14.5</v>
      </c>
    </row>
    <row r="155" spans="1:8" ht="25.5" customHeight="1">
      <c r="A155" s="38">
        <v>146</v>
      </c>
      <c r="B155" s="30">
        <v>412</v>
      </c>
      <c r="C155" s="12"/>
      <c r="D155" s="12"/>
      <c r="E155" s="31" t="s">
        <v>105</v>
      </c>
      <c r="F155" s="27">
        <f>SUM(F156+F169+F176+F180+F183+F186)</f>
        <v>3064.2</v>
      </c>
      <c r="G155" s="36"/>
      <c r="H155" s="27">
        <f>SUM(H156+H169+H176+H180+H183+H186)</f>
        <v>1914.6</v>
      </c>
    </row>
    <row r="156" spans="1:8" ht="50.25" customHeight="1">
      <c r="A156" s="38">
        <v>147</v>
      </c>
      <c r="B156" s="30">
        <v>412</v>
      </c>
      <c r="C156" s="12" t="s">
        <v>121</v>
      </c>
      <c r="D156" s="12"/>
      <c r="E156" s="39" t="s">
        <v>307</v>
      </c>
      <c r="F156" s="27">
        <f>SUM(F157+F159+F161+F163+F165+F167)</f>
        <v>845</v>
      </c>
      <c r="G156" s="37"/>
      <c r="H156" s="27">
        <f>SUM(H157+H159+H161+H163+H165+H167)</f>
        <v>845</v>
      </c>
    </row>
    <row r="157" spans="1:8" ht="33.75" customHeight="1">
      <c r="A157" s="38">
        <v>148</v>
      </c>
      <c r="B157" s="30">
        <v>412</v>
      </c>
      <c r="C157" s="12" t="s">
        <v>122</v>
      </c>
      <c r="D157" s="12"/>
      <c r="E157" s="39" t="s">
        <v>63</v>
      </c>
      <c r="F157" s="27">
        <f>F158</f>
        <v>80</v>
      </c>
      <c r="G157" s="37"/>
      <c r="H157" s="27">
        <f>H158</f>
        <v>80</v>
      </c>
    </row>
    <row r="158" spans="1:8" ht="25.5" customHeight="1">
      <c r="A158" s="38">
        <v>149</v>
      </c>
      <c r="B158" s="32">
        <v>412</v>
      </c>
      <c r="C158" s="17" t="s">
        <v>122</v>
      </c>
      <c r="D158" s="17" t="s">
        <v>61</v>
      </c>
      <c r="E158" s="33" t="s">
        <v>195</v>
      </c>
      <c r="F158" s="28">
        <v>80</v>
      </c>
      <c r="G158" s="37"/>
      <c r="H158" s="28">
        <v>80</v>
      </c>
    </row>
    <row r="159" spans="1:8" ht="47.25" customHeight="1">
      <c r="A159" s="38">
        <v>150</v>
      </c>
      <c r="B159" s="30">
        <v>412</v>
      </c>
      <c r="C159" s="12" t="s">
        <v>123</v>
      </c>
      <c r="D159" s="12"/>
      <c r="E159" s="39" t="s">
        <v>308</v>
      </c>
      <c r="F159" s="27">
        <f>F160</f>
        <v>100</v>
      </c>
      <c r="G159" s="37"/>
      <c r="H159" s="27">
        <f>H160</f>
        <v>100</v>
      </c>
    </row>
    <row r="160" spans="1:8" ht="31.5" customHeight="1">
      <c r="A160" s="38">
        <v>151</v>
      </c>
      <c r="B160" s="32">
        <v>412</v>
      </c>
      <c r="C160" s="17" t="s">
        <v>123</v>
      </c>
      <c r="D160" s="17" t="s">
        <v>61</v>
      </c>
      <c r="E160" s="33" t="s">
        <v>195</v>
      </c>
      <c r="F160" s="28">
        <v>100</v>
      </c>
      <c r="G160" s="37"/>
      <c r="H160" s="28">
        <v>100</v>
      </c>
    </row>
    <row r="161" spans="1:8" ht="36" customHeight="1">
      <c r="A161" s="38">
        <v>152</v>
      </c>
      <c r="B161" s="30">
        <v>412</v>
      </c>
      <c r="C161" s="12" t="s">
        <v>124</v>
      </c>
      <c r="D161" s="17"/>
      <c r="E161" s="41" t="s">
        <v>309</v>
      </c>
      <c r="F161" s="27">
        <f>F162</f>
        <v>470</v>
      </c>
      <c r="G161" s="37"/>
      <c r="H161" s="27">
        <f>H162</f>
        <v>470</v>
      </c>
    </row>
    <row r="162" spans="1:8" ht="30" customHeight="1">
      <c r="A162" s="38">
        <v>153</v>
      </c>
      <c r="B162" s="32">
        <v>412</v>
      </c>
      <c r="C162" s="17" t="s">
        <v>124</v>
      </c>
      <c r="D162" s="17" t="s">
        <v>61</v>
      </c>
      <c r="E162" s="33" t="s">
        <v>195</v>
      </c>
      <c r="F162" s="28">
        <v>470</v>
      </c>
      <c r="G162" s="37"/>
      <c r="H162" s="28">
        <v>470</v>
      </c>
    </row>
    <row r="163" spans="1:8" ht="52.5" customHeight="1">
      <c r="A163" s="38">
        <v>154</v>
      </c>
      <c r="B163" s="30">
        <v>412</v>
      </c>
      <c r="C163" s="12" t="s">
        <v>174</v>
      </c>
      <c r="D163" s="17"/>
      <c r="E163" s="41" t="s">
        <v>310</v>
      </c>
      <c r="F163" s="27">
        <f>SUM(F164)</f>
        <v>55</v>
      </c>
      <c r="G163" s="37"/>
      <c r="H163" s="27">
        <f>SUM(H164)</f>
        <v>55</v>
      </c>
    </row>
    <row r="164" spans="1:8" ht="30.75" customHeight="1">
      <c r="A164" s="38">
        <v>155</v>
      </c>
      <c r="B164" s="32">
        <v>412</v>
      </c>
      <c r="C164" s="17" t="s">
        <v>174</v>
      </c>
      <c r="D164" s="17" t="s">
        <v>61</v>
      </c>
      <c r="E164" s="33" t="s">
        <v>195</v>
      </c>
      <c r="F164" s="28">
        <v>55</v>
      </c>
      <c r="G164" s="37"/>
      <c r="H164" s="28">
        <v>55</v>
      </c>
    </row>
    <row r="165" spans="1:8" ht="25.5" customHeight="1">
      <c r="A165" s="38">
        <v>156</v>
      </c>
      <c r="B165" s="30">
        <v>412</v>
      </c>
      <c r="C165" s="12" t="s">
        <v>220</v>
      </c>
      <c r="D165" s="12"/>
      <c r="E165" s="57" t="s">
        <v>221</v>
      </c>
      <c r="F165" s="27">
        <f>SUM(F166)</f>
        <v>40</v>
      </c>
      <c r="G165" s="36"/>
      <c r="H165" s="27">
        <f>SUM(H166)</f>
        <v>40</v>
      </c>
    </row>
    <row r="166" spans="1:8" ht="25.5" customHeight="1">
      <c r="A166" s="38">
        <v>157</v>
      </c>
      <c r="B166" s="32">
        <v>412</v>
      </c>
      <c r="C166" s="17" t="s">
        <v>220</v>
      </c>
      <c r="D166" s="17" t="s">
        <v>61</v>
      </c>
      <c r="E166" s="33" t="s">
        <v>195</v>
      </c>
      <c r="F166" s="28">
        <v>40</v>
      </c>
      <c r="G166" s="37"/>
      <c r="H166" s="28">
        <v>40</v>
      </c>
    </row>
    <row r="167" spans="1:8" ht="57.75" customHeight="1">
      <c r="A167" s="38">
        <v>158</v>
      </c>
      <c r="B167" s="30">
        <v>412</v>
      </c>
      <c r="C167" s="12" t="s">
        <v>311</v>
      </c>
      <c r="D167" s="12"/>
      <c r="E167" s="41" t="s">
        <v>312</v>
      </c>
      <c r="F167" s="27">
        <f>SUM(F168)</f>
        <v>100</v>
      </c>
      <c r="G167" s="36"/>
      <c r="H167" s="27">
        <f>SUM(H168)</f>
        <v>100</v>
      </c>
    </row>
    <row r="168" spans="1:8" ht="30.75" customHeight="1">
      <c r="A168" s="38">
        <v>159</v>
      </c>
      <c r="B168" s="32">
        <v>412</v>
      </c>
      <c r="C168" s="17" t="s">
        <v>311</v>
      </c>
      <c r="D168" s="17" t="s">
        <v>61</v>
      </c>
      <c r="E168" s="33" t="s">
        <v>195</v>
      </c>
      <c r="F168" s="28">
        <v>100</v>
      </c>
      <c r="G168" s="37"/>
      <c r="H168" s="28">
        <v>100</v>
      </c>
    </row>
    <row r="169" spans="1:8" s="7" customFormat="1" ht="42" customHeight="1">
      <c r="A169" s="38">
        <v>160</v>
      </c>
      <c r="B169" s="30">
        <v>412</v>
      </c>
      <c r="C169" s="45" t="s">
        <v>146</v>
      </c>
      <c r="D169" s="45"/>
      <c r="E169" s="31" t="s">
        <v>278</v>
      </c>
      <c r="F169" s="27">
        <f>SUM(F170+F172+F174)</f>
        <v>83.3</v>
      </c>
      <c r="G169" s="36"/>
      <c r="H169" s="27">
        <f>SUM(H170+H172+H174)</f>
        <v>86.600000000000009</v>
      </c>
    </row>
    <row r="170" spans="1:8" s="6" customFormat="1" ht="58.5" customHeight="1">
      <c r="A170" s="38">
        <v>161</v>
      </c>
      <c r="B170" s="30">
        <v>412</v>
      </c>
      <c r="C170" s="12" t="s">
        <v>147</v>
      </c>
      <c r="D170" s="12"/>
      <c r="E170" s="41" t="s">
        <v>313</v>
      </c>
      <c r="F170" s="27">
        <f>F171</f>
        <v>58.5</v>
      </c>
      <c r="G170" s="37">
        <f>G171</f>
        <v>3161</v>
      </c>
      <c r="H170" s="27">
        <f>H171</f>
        <v>60.9</v>
      </c>
    </row>
    <row r="171" spans="1:8" s="7" customFormat="1" ht="44.25" customHeight="1">
      <c r="A171" s="38">
        <v>162</v>
      </c>
      <c r="B171" s="32">
        <v>412</v>
      </c>
      <c r="C171" s="17" t="s">
        <v>147</v>
      </c>
      <c r="D171" s="17" t="s">
        <v>50</v>
      </c>
      <c r="E171" s="33" t="s">
        <v>197</v>
      </c>
      <c r="F171" s="28">
        <v>58.5</v>
      </c>
      <c r="G171" s="36">
        <v>3161</v>
      </c>
      <c r="H171" s="28">
        <v>60.9</v>
      </c>
    </row>
    <row r="172" spans="1:8" ht="39.75" customHeight="1">
      <c r="A172" s="38">
        <v>163</v>
      </c>
      <c r="B172" s="47">
        <v>412</v>
      </c>
      <c r="C172" s="45" t="s">
        <v>148</v>
      </c>
      <c r="D172" s="45"/>
      <c r="E172" s="41" t="s">
        <v>314</v>
      </c>
      <c r="F172" s="27">
        <f>F173</f>
        <v>9.6999999999999993</v>
      </c>
      <c r="G172" s="37"/>
      <c r="H172" s="27">
        <f>H173</f>
        <v>10</v>
      </c>
    </row>
    <row r="173" spans="1:8" ht="33.75" customHeight="1">
      <c r="A173" s="38">
        <v>164</v>
      </c>
      <c r="B173" s="48">
        <v>412</v>
      </c>
      <c r="C173" s="46" t="s">
        <v>148</v>
      </c>
      <c r="D173" s="46" t="s">
        <v>61</v>
      </c>
      <c r="E173" s="33" t="s">
        <v>195</v>
      </c>
      <c r="F173" s="28">
        <v>9.6999999999999993</v>
      </c>
      <c r="G173" s="36" t="e">
        <f>#REF!+#REF!+#REF!</f>
        <v>#REF!</v>
      </c>
      <c r="H173" s="28">
        <v>10</v>
      </c>
    </row>
    <row r="174" spans="1:8" s="6" customFormat="1" ht="48.75" customHeight="1">
      <c r="A174" s="38">
        <v>165</v>
      </c>
      <c r="B174" s="47">
        <v>412</v>
      </c>
      <c r="C174" s="45" t="s">
        <v>149</v>
      </c>
      <c r="D174" s="46"/>
      <c r="E174" s="41" t="s">
        <v>315</v>
      </c>
      <c r="F174" s="27">
        <f>SUM(F175)</f>
        <v>15.1</v>
      </c>
      <c r="G174" s="37"/>
      <c r="H174" s="27">
        <f>SUM(H175)</f>
        <v>15.7</v>
      </c>
    </row>
    <row r="175" spans="1:8" s="6" customFormat="1" ht="34.5" customHeight="1">
      <c r="A175" s="38">
        <v>166</v>
      </c>
      <c r="B175" s="48">
        <v>412</v>
      </c>
      <c r="C175" s="46" t="s">
        <v>149</v>
      </c>
      <c r="D175" s="46" t="s">
        <v>61</v>
      </c>
      <c r="E175" s="33" t="s">
        <v>195</v>
      </c>
      <c r="F175" s="28">
        <v>15.1</v>
      </c>
      <c r="G175" s="37"/>
      <c r="H175" s="28">
        <v>15.7</v>
      </c>
    </row>
    <row r="176" spans="1:8" s="6" customFormat="1" ht="57" customHeight="1">
      <c r="A176" s="38">
        <v>167</v>
      </c>
      <c r="B176" s="47">
        <v>412</v>
      </c>
      <c r="C176" s="45" t="s">
        <v>234</v>
      </c>
      <c r="D176" s="46"/>
      <c r="E176" s="31" t="s">
        <v>279</v>
      </c>
      <c r="F176" s="27">
        <f>SUM(F177)</f>
        <v>600</v>
      </c>
      <c r="G176" s="36"/>
      <c r="H176" s="27">
        <f>SUM(H177)</f>
        <v>600</v>
      </c>
    </row>
    <row r="177" spans="1:8" s="6" customFormat="1" ht="57.75" customHeight="1">
      <c r="A177" s="38">
        <v>168</v>
      </c>
      <c r="B177" s="47">
        <v>412</v>
      </c>
      <c r="C177" s="45" t="s">
        <v>150</v>
      </c>
      <c r="D177" s="46"/>
      <c r="E177" s="61" t="s">
        <v>233</v>
      </c>
      <c r="F177" s="27">
        <f>SUM(F178)</f>
        <v>600</v>
      </c>
      <c r="G177" s="36"/>
      <c r="H177" s="27">
        <f>SUM(H178)</f>
        <v>600</v>
      </c>
    </row>
    <row r="178" spans="1:8" s="6" customFormat="1" ht="30" customHeight="1">
      <c r="A178" s="38">
        <v>169</v>
      </c>
      <c r="B178" s="47">
        <v>412</v>
      </c>
      <c r="C178" s="45" t="s">
        <v>235</v>
      </c>
      <c r="D178" s="45"/>
      <c r="E178" s="31" t="s">
        <v>104</v>
      </c>
      <c r="F178" s="27">
        <f>F179</f>
        <v>600</v>
      </c>
      <c r="G178" s="36"/>
      <c r="H178" s="27">
        <f>H179</f>
        <v>600</v>
      </c>
    </row>
    <row r="179" spans="1:8" s="7" customFormat="1" ht="33" customHeight="1">
      <c r="A179" s="38">
        <v>170</v>
      </c>
      <c r="B179" s="48">
        <v>412</v>
      </c>
      <c r="C179" s="46" t="s">
        <v>235</v>
      </c>
      <c r="D179" s="46" t="s">
        <v>61</v>
      </c>
      <c r="E179" s="33" t="s">
        <v>195</v>
      </c>
      <c r="F179" s="28">
        <v>600</v>
      </c>
      <c r="G179" s="37"/>
      <c r="H179" s="28">
        <v>600</v>
      </c>
    </row>
    <row r="180" spans="1:8" s="7" customFormat="1" ht="54.75" customHeight="1">
      <c r="A180" s="38">
        <v>171</v>
      </c>
      <c r="B180" s="30">
        <v>412</v>
      </c>
      <c r="C180" s="12" t="s">
        <v>190</v>
      </c>
      <c r="D180" s="12"/>
      <c r="E180" s="31" t="s">
        <v>316</v>
      </c>
      <c r="F180" s="27">
        <f>SUM(F181)</f>
        <v>50</v>
      </c>
      <c r="G180" s="36"/>
      <c r="H180" s="27">
        <f>SUM(H181)</f>
        <v>50</v>
      </c>
    </row>
    <row r="181" spans="1:8" s="7" customFormat="1" ht="34.5" customHeight="1">
      <c r="A181" s="38">
        <v>172</v>
      </c>
      <c r="B181" s="30">
        <v>412</v>
      </c>
      <c r="C181" s="12" t="s">
        <v>153</v>
      </c>
      <c r="D181" s="12"/>
      <c r="E181" s="31" t="s">
        <v>256</v>
      </c>
      <c r="F181" s="28">
        <f>SUM(F182)</f>
        <v>50</v>
      </c>
      <c r="G181" s="37"/>
      <c r="H181" s="28">
        <f>SUM(H182)</f>
        <v>50</v>
      </c>
    </row>
    <row r="182" spans="1:8" s="6" customFormat="1" ht="33" customHeight="1">
      <c r="A182" s="38">
        <v>173</v>
      </c>
      <c r="B182" s="32">
        <v>412</v>
      </c>
      <c r="C182" s="17" t="s">
        <v>153</v>
      </c>
      <c r="D182" s="17" t="s">
        <v>61</v>
      </c>
      <c r="E182" s="33" t="s">
        <v>195</v>
      </c>
      <c r="F182" s="28">
        <v>50</v>
      </c>
      <c r="G182" s="37"/>
      <c r="H182" s="28">
        <v>50</v>
      </c>
    </row>
    <row r="183" spans="1:8" s="6" customFormat="1" ht="54" customHeight="1">
      <c r="A183" s="38">
        <v>174</v>
      </c>
      <c r="B183" s="47">
        <v>412</v>
      </c>
      <c r="C183" s="45" t="s">
        <v>380</v>
      </c>
      <c r="D183" s="45"/>
      <c r="E183" s="31" t="s">
        <v>236</v>
      </c>
      <c r="F183" s="27">
        <f>SUM(F184)</f>
        <v>1462.9</v>
      </c>
      <c r="G183" s="36"/>
      <c r="H183" s="27">
        <f>SUM(H184)</f>
        <v>310</v>
      </c>
    </row>
    <row r="184" spans="1:8" s="6" customFormat="1" ht="42" customHeight="1">
      <c r="A184" s="38">
        <v>175</v>
      </c>
      <c r="B184" s="47">
        <v>412</v>
      </c>
      <c r="C184" s="45" t="s">
        <v>237</v>
      </c>
      <c r="D184" s="45"/>
      <c r="E184" s="41" t="s">
        <v>317</v>
      </c>
      <c r="F184" s="27">
        <f>SUM(F185)</f>
        <v>1462.9</v>
      </c>
      <c r="G184" s="36"/>
      <c r="H184" s="27">
        <f>SUM(H185)</f>
        <v>310</v>
      </c>
    </row>
    <row r="185" spans="1:8" s="6" customFormat="1" ht="33.75" customHeight="1">
      <c r="A185" s="38">
        <v>176</v>
      </c>
      <c r="B185" s="48">
        <v>412</v>
      </c>
      <c r="C185" s="46" t="s">
        <v>237</v>
      </c>
      <c r="D185" s="46" t="s">
        <v>61</v>
      </c>
      <c r="E185" s="33" t="s">
        <v>195</v>
      </c>
      <c r="F185" s="28">
        <v>1462.9</v>
      </c>
      <c r="G185" s="37"/>
      <c r="H185" s="28">
        <v>310</v>
      </c>
    </row>
    <row r="186" spans="1:8" s="6" customFormat="1" ht="48" customHeight="1">
      <c r="A186" s="38">
        <v>177</v>
      </c>
      <c r="B186" s="47">
        <v>412</v>
      </c>
      <c r="C186" s="45" t="s">
        <v>348</v>
      </c>
      <c r="D186" s="45"/>
      <c r="E186" s="41" t="s">
        <v>349</v>
      </c>
      <c r="F186" s="27">
        <f>SUM(F187)</f>
        <v>23</v>
      </c>
      <c r="G186" s="36"/>
      <c r="H186" s="27">
        <f>SUM(H187)</f>
        <v>23</v>
      </c>
    </row>
    <row r="187" spans="1:8" s="6" customFormat="1" ht="49.5" customHeight="1">
      <c r="A187" s="38">
        <v>178</v>
      </c>
      <c r="B187" s="47">
        <v>412</v>
      </c>
      <c r="C187" s="45" t="s">
        <v>350</v>
      </c>
      <c r="D187" s="45"/>
      <c r="E187" s="44" t="s">
        <v>351</v>
      </c>
      <c r="F187" s="27">
        <f>SUM(F188+F190)</f>
        <v>23</v>
      </c>
      <c r="G187" s="36"/>
      <c r="H187" s="27">
        <f>SUM(H188+H190)</f>
        <v>23</v>
      </c>
    </row>
    <row r="188" spans="1:8" s="6" customFormat="1" ht="53.25" customHeight="1">
      <c r="A188" s="38">
        <v>179</v>
      </c>
      <c r="B188" s="47">
        <v>412</v>
      </c>
      <c r="C188" s="45" t="s">
        <v>352</v>
      </c>
      <c r="D188" s="45"/>
      <c r="E188" s="44" t="s">
        <v>353</v>
      </c>
      <c r="F188" s="27">
        <f>SUM(F189)</f>
        <v>3</v>
      </c>
      <c r="G188" s="36"/>
      <c r="H188" s="27">
        <f>SUM(H189)</f>
        <v>3</v>
      </c>
    </row>
    <row r="189" spans="1:8" s="6" customFormat="1" ht="33.75" customHeight="1">
      <c r="A189" s="38">
        <v>180</v>
      </c>
      <c r="B189" s="48">
        <v>412</v>
      </c>
      <c r="C189" s="46" t="s">
        <v>352</v>
      </c>
      <c r="D189" s="46" t="s">
        <v>61</v>
      </c>
      <c r="E189" s="33" t="s">
        <v>195</v>
      </c>
      <c r="F189" s="28">
        <v>3</v>
      </c>
      <c r="G189" s="37"/>
      <c r="H189" s="28">
        <v>3</v>
      </c>
    </row>
    <row r="190" spans="1:8" s="6" customFormat="1" ht="59.25" customHeight="1">
      <c r="A190" s="38">
        <v>181</v>
      </c>
      <c r="B190" s="47">
        <v>412</v>
      </c>
      <c r="C190" s="45" t="s">
        <v>354</v>
      </c>
      <c r="D190" s="45"/>
      <c r="E190" s="41" t="s">
        <v>355</v>
      </c>
      <c r="F190" s="27">
        <f>SUM(F191)</f>
        <v>20</v>
      </c>
      <c r="G190" s="36"/>
      <c r="H190" s="27">
        <f>SUM(H191)</f>
        <v>20</v>
      </c>
    </row>
    <row r="191" spans="1:8" s="6" customFormat="1" ht="33.75" customHeight="1">
      <c r="A191" s="38">
        <v>182</v>
      </c>
      <c r="B191" s="48">
        <v>412</v>
      </c>
      <c r="C191" s="46" t="s">
        <v>354</v>
      </c>
      <c r="D191" s="46" t="s">
        <v>61</v>
      </c>
      <c r="E191" s="33" t="s">
        <v>195</v>
      </c>
      <c r="F191" s="28">
        <v>20</v>
      </c>
      <c r="G191" s="37"/>
      <c r="H191" s="28">
        <v>20</v>
      </c>
    </row>
    <row r="192" spans="1:8" s="6" customFormat="1" ht="27.75" customHeight="1">
      <c r="A192" s="38">
        <v>183</v>
      </c>
      <c r="B192" s="30">
        <v>500</v>
      </c>
      <c r="C192" s="12"/>
      <c r="D192" s="12"/>
      <c r="E192" s="50" t="s">
        <v>14</v>
      </c>
      <c r="F192" s="27">
        <f>SUM(F193+F202+F210+F223)</f>
        <v>11329.206</v>
      </c>
      <c r="G192" s="37"/>
      <c r="H192" s="27">
        <f>SUM(H193+H202+H210+H223)</f>
        <v>11005.422</v>
      </c>
    </row>
    <row r="193" spans="1:12" s="6" customFormat="1" ht="14.25" customHeight="1">
      <c r="A193" s="38">
        <v>184</v>
      </c>
      <c r="B193" s="30">
        <v>501</v>
      </c>
      <c r="C193" s="12"/>
      <c r="D193" s="12"/>
      <c r="E193" s="31" t="s">
        <v>15</v>
      </c>
      <c r="F193" s="27">
        <f>SUM(F194+F199)</f>
        <v>496</v>
      </c>
      <c r="G193" s="37"/>
      <c r="H193" s="27">
        <f>SUM(H194+H199)</f>
        <v>1234.8</v>
      </c>
    </row>
    <row r="194" spans="1:12" ht="41.25" customHeight="1">
      <c r="A194" s="38">
        <v>185</v>
      </c>
      <c r="B194" s="30">
        <v>501</v>
      </c>
      <c r="C194" s="12" t="s">
        <v>151</v>
      </c>
      <c r="D194" s="12"/>
      <c r="E194" s="39" t="s">
        <v>280</v>
      </c>
      <c r="F194" s="27">
        <f>SUM(F195+F197)</f>
        <v>420</v>
      </c>
      <c r="G194" s="36" t="e">
        <f>G195+#REF!+#REF!+#REF!</f>
        <v>#REF!</v>
      </c>
      <c r="H194" s="27">
        <f>SUM(H195+H197)</f>
        <v>1155.8</v>
      </c>
    </row>
    <row r="195" spans="1:12" ht="36.75" customHeight="1">
      <c r="A195" s="38">
        <v>186</v>
      </c>
      <c r="B195" s="30">
        <v>501</v>
      </c>
      <c r="C195" s="12" t="s">
        <v>152</v>
      </c>
      <c r="D195" s="17"/>
      <c r="E195" s="39" t="s">
        <v>179</v>
      </c>
      <c r="F195" s="27">
        <f>F196</f>
        <v>420</v>
      </c>
      <c r="G195" s="36" t="e">
        <f>G196+#REF!</f>
        <v>#REF!</v>
      </c>
      <c r="H195" s="27">
        <f>H196</f>
        <v>855.8</v>
      </c>
    </row>
    <row r="196" spans="1:12" ht="25.5" customHeight="1">
      <c r="A196" s="38">
        <v>187</v>
      </c>
      <c r="B196" s="32">
        <v>501</v>
      </c>
      <c r="C196" s="17" t="s">
        <v>152</v>
      </c>
      <c r="D196" s="17" t="s">
        <v>61</v>
      </c>
      <c r="E196" s="33" t="s">
        <v>195</v>
      </c>
      <c r="F196" s="28">
        <v>420</v>
      </c>
      <c r="G196" s="36" t="e">
        <f>#REF!</f>
        <v>#REF!</v>
      </c>
      <c r="H196" s="28">
        <v>855.8</v>
      </c>
      <c r="I196" s="69"/>
      <c r="J196" s="68"/>
      <c r="K196" s="68"/>
      <c r="L196" s="68"/>
    </row>
    <row r="197" spans="1:12" ht="24.75" customHeight="1">
      <c r="A197" s="38">
        <v>188</v>
      </c>
      <c r="B197" s="30">
        <v>501</v>
      </c>
      <c r="C197" s="12" t="s">
        <v>200</v>
      </c>
      <c r="D197" s="12"/>
      <c r="E197" s="31" t="s">
        <v>201</v>
      </c>
      <c r="F197" s="27">
        <f>SUM(F198)</f>
        <v>0</v>
      </c>
      <c r="G197" s="36"/>
      <c r="H197" s="27">
        <f>SUM(H198)</f>
        <v>300</v>
      </c>
      <c r="I197" s="35"/>
      <c r="J197" s="34"/>
      <c r="K197" s="34"/>
      <c r="L197" s="34"/>
    </row>
    <row r="198" spans="1:12" ht="34.5" customHeight="1">
      <c r="A198" s="38">
        <v>189</v>
      </c>
      <c r="B198" s="32">
        <v>501</v>
      </c>
      <c r="C198" s="17" t="s">
        <v>200</v>
      </c>
      <c r="D198" s="17" t="s">
        <v>61</v>
      </c>
      <c r="E198" s="33" t="s">
        <v>195</v>
      </c>
      <c r="F198" s="28">
        <v>0</v>
      </c>
      <c r="G198" s="36"/>
      <c r="H198" s="28">
        <v>300</v>
      </c>
      <c r="I198" s="35"/>
      <c r="J198" s="34"/>
      <c r="K198" s="34"/>
      <c r="L198" s="34"/>
    </row>
    <row r="199" spans="1:12" ht="65.25" customHeight="1">
      <c r="A199" s="38">
        <v>190</v>
      </c>
      <c r="B199" s="30">
        <v>501</v>
      </c>
      <c r="C199" s="12" t="s">
        <v>238</v>
      </c>
      <c r="D199" s="12"/>
      <c r="E199" s="41" t="s">
        <v>239</v>
      </c>
      <c r="F199" s="27">
        <f>SUM(F200)</f>
        <v>76</v>
      </c>
      <c r="G199" s="36"/>
      <c r="H199" s="27">
        <f>SUM(H200)</f>
        <v>79</v>
      </c>
      <c r="I199" s="35"/>
      <c r="J199" s="40"/>
      <c r="K199" s="40"/>
      <c r="L199" s="40"/>
    </row>
    <row r="200" spans="1:12" ht="34.5" customHeight="1">
      <c r="A200" s="38">
        <v>191</v>
      </c>
      <c r="B200" s="30">
        <v>501</v>
      </c>
      <c r="C200" s="12" t="s">
        <v>240</v>
      </c>
      <c r="D200" s="12"/>
      <c r="E200" s="44" t="s">
        <v>241</v>
      </c>
      <c r="F200" s="27">
        <f>SUM(F201)</f>
        <v>76</v>
      </c>
      <c r="G200" s="36"/>
      <c r="H200" s="27">
        <f>SUM(H201)</f>
        <v>79</v>
      </c>
      <c r="I200" s="35"/>
      <c r="J200" s="40"/>
      <c r="K200" s="40"/>
      <c r="L200" s="40"/>
    </row>
    <row r="201" spans="1:12" ht="34.5" customHeight="1">
      <c r="A201" s="38">
        <v>192</v>
      </c>
      <c r="B201" s="32">
        <v>501</v>
      </c>
      <c r="C201" s="17" t="s">
        <v>240</v>
      </c>
      <c r="D201" s="17" t="s">
        <v>61</v>
      </c>
      <c r="E201" s="33" t="s">
        <v>195</v>
      </c>
      <c r="F201" s="28">
        <v>76</v>
      </c>
      <c r="G201" s="36"/>
      <c r="H201" s="28">
        <v>79</v>
      </c>
      <c r="I201" s="35"/>
      <c r="J201" s="40"/>
      <c r="K201" s="40"/>
      <c r="L201" s="40"/>
    </row>
    <row r="202" spans="1:12" s="7" customFormat="1" ht="18.75" customHeight="1">
      <c r="A202" s="38">
        <v>193</v>
      </c>
      <c r="B202" s="30">
        <v>502</v>
      </c>
      <c r="C202" s="12"/>
      <c r="D202" s="12"/>
      <c r="E202" s="31" t="s">
        <v>16</v>
      </c>
      <c r="F202" s="27">
        <f>SUM(F203)</f>
        <v>3107</v>
      </c>
      <c r="G202" s="36">
        <v>1105</v>
      </c>
      <c r="H202" s="27">
        <f>SUM(H203)</f>
        <v>3273.6</v>
      </c>
    </row>
    <row r="203" spans="1:12" ht="43.5" customHeight="1">
      <c r="A203" s="38">
        <v>194</v>
      </c>
      <c r="B203" s="30">
        <v>502</v>
      </c>
      <c r="C203" s="12" t="s">
        <v>318</v>
      </c>
      <c r="D203" s="12"/>
      <c r="E203" s="39" t="s">
        <v>319</v>
      </c>
      <c r="F203" s="27">
        <f>SUM(F204+F206+F208)</f>
        <v>3107</v>
      </c>
      <c r="G203" s="36" t="e">
        <f>#REF!+#REF!+#REF!+#REF!</f>
        <v>#REF!</v>
      </c>
      <c r="H203" s="27">
        <f>SUM(H204+H206+H208)</f>
        <v>3273.6</v>
      </c>
    </row>
    <row r="204" spans="1:12" ht="48" customHeight="1">
      <c r="A204" s="38">
        <v>195</v>
      </c>
      <c r="B204" s="30">
        <v>502</v>
      </c>
      <c r="C204" s="12" t="s">
        <v>320</v>
      </c>
      <c r="D204" s="12"/>
      <c r="E204" s="39" t="s">
        <v>321</v>
      </c>
      <c r="F204" s="27">
        <f>SUM(F205)</f>
        <v>50</v>
      </c>
      <c r="G204" s="36"/>
      <c r="H204" s="27">
        <f>SUM(H205)</f>
        <v>50</v>
      </c>
    </row>
    <row r="205" spans="1:12" ht="31.5" customHeight="1">
      <c r="A205" s="38">
        <v>196</v>
      </c>
      <c r="B205" s="32">
        <v>502</v>
      </c>
      <c r="C205" s="17" t="s">
        <v>320</v>
      </c>
      <c r="D205" s="17" t="s">
        <v>61</v>
      </c>
      <c r="E205" s="33" t="s">
        <v>195</v>
      </c>
      <c r="F205" s="28">
        <v>50</v>
      </c>
      <c r="G205" s="37"/>
      <c r="H205" s="28">
        <v>50</v>
      </c>
    </row>
    <row r="206" spans="1:12" ht="66" customHeight="1">
      <c r="A206" s="38">
        <v>197</v>
      </c>
      <c r="B206" s="30">
        <v>502</v>
      </c>
      <c r="C206" s="12" t="s">
        <v>322</v>
      </c>
      <c r="D206" s="12"/>
      <c r="E206" s="39" t="s">
        <v>392</v>
      </c>
      <c r="F206" s="27">
        <f>SUM(F207)</f>
        <v>2057</v>
      </c>
      <c r="G206" s="36"/>
      <c r="H206" s="27">
        <f>SUM(H207)</f>
        <v>2223.6</v>
      </c>
    </row>
    <row r="207" spans="1:12" s="6" customFormat="1" ht="34.5" customHeight="1">
      <c r="A207" s="38">
        <v>198</v>
      </c>
      <c r="B207" s="32">
        <v>502</v>
      </c>
      <c r="C207" s="17" t="s">
        <v>322</v>
      </c>
      <c r="D207" s="17" t="s">
        <v>61</v>
      </c>
      <c r="E207" s="33" t="s">
        <v>195</v>
      </c>
      <c r="F207" s="28">
        <v>2057</v>
      </c>
      <c r="G207" s="37"/>
      <c r="H207" s="28">
        <v>2223.6</v>
      </c>
      <c r="I207" s="6">
        <v>-200</v>
      </c>
      <c r="J207" s="6">
        <v>-275.10000000000002</v>
      </c>
    </row>
    <row r="208" spans="1:12" s="6" customFormat="1" ht="60" customHeight="1">
      <c r="A208" s="38">
        <v>199</v>
      </c>
      <c r="B208" s="30">
        <v>502</v>
      </c>
      <c r="C208" s="12" t="s">
        <v>323</v>
      </c>
      <c r="D208" s="12"/>
      <c r="E208" s="39" t="s">
        <v>324</v>
      </c>
      <c r="F208" s="27">
        <f>SUM(F209)</f>
        <v>1000</v>
      </c>
      <c r="G208" s="36"/>
      <c r="H208" s="27">
        <f>SUM(H209)</f>
        <v>1000</v>
      </c>
    </row>
    <row r="209" spans="1:10" s="6" customFormat="1" ht="46.5" customHeight="1">
      <c r="A209" s="38">
        <v>200</v>
      </c>
      <c r="B209" s="32">
        <v>502</v>
      </c>
      <c r="C209" s="17" t="s">
        <v>323</v>
      </c>
      <c r="D209" s="17" t="s">
        <v>50</v>
      </c>
      <c r="E209" s="33" t="s">
        <v>197</v>
      </c>
      <c r="F209" s="28">
        <v>1000</v>
      </c>
      <c r="G209" s="37"/>
      <c r="H209" s="28">
        <v>1000</v>
      </c>
      <c r="J209" s="6">
        <v>-200</v>
      </c>
    </row>
    <row r="210" spans="1:10" ht="18.75" customHeight="1">
      <c r="A210" s="38">
        <v>201</v>
      </c>
      <c r="B210" s="30">
        <v>503</v>
      </c>
      <c r="C210" s="12"/>
      <c r="D210" s="12"/>
      <c r="E210" s="31" t="s">
        <v>17</v>
      </c>
      <c r="F210" s="27">
        <f>SUM(F211+F218)</f>
        <v>6392.2060000000001</v>
      </c>
      <c r="G210" s="37"/>
      <c r="H210" s="27">
        <f>SUM(H211+H218)</f>
        <v>6476.0220000000008</v>
      </c>
    </row>
    <row r="211" spans="1:10" ht="43.5" customHeight="1">
      <c r="A211" s="38">
        <v>202</v>
      </c>
      <c r="B211" s="30">
        <v>503</v>
      </c>
      <c r="C211" s="12" t="s">
        <v>151</v>
      </c>
      <c r="D211" s="12"/>
      <c r="E211" s="39" t="s">
        <v>280</v>
      </c>
      <c r="F211" s="27">
        <f>SUM(F212+F214+F216)</f>
        <v>6092.2060000000001</v>
      </c>
      <c r="G211" s="36" t="e">
        <f>#REF!+#REF!+#REF!+#REF!+#REF!</f>
        <v>#REF!</v>
      </c>
      <c r="H211" s="27">
        <f>SUM(H212+H214+H216)</f>
        <v>6206.0220000000008</v>
      </c>
    </row>
    <row r="212" spans="1:10" s="7" customFormat="1" ht="23.25" customHeight="1">
      <c r="A212" s="38">
        <v>203</v>
      </c>
      <c r="B212" s="30">
        <v>503</v>
      </c>
      <c r="C212" s="12" t="s">
        <v>381</v>
      </c>
      <c r="D212" s="12"/>
      <c r="E212" s="31" t="s">
        <v>242</v>
      </c>
      <c r="F212" s="27">
        <f>F213</f>
        <v>4594.3360000000002</v>
      </c>
      <c r="G212" s="36">
        <v>150</v>
      </c>
      <c r="H212" s="27">
        <f>H213</f>
        <v>4673.7920000000004</v>
      </c>
    </row>
    <row r="213" spans="1:10" s="7" customFormat="1" ht="28.5" customHeight="1">
      <c r="A213" s="38">
        <v>204</v>
      </c>
      <c r="B213" s="32">
        <v>503</v>
      </c>
      <c r="C213" s="17" t="s">
        <v>381</v>
      </c>
      <c r="D213" s="17" t="s">
        <v>61</v>
      </c>
      <c r="E213" s="33" t="s">
        <v>195</v>
      </c>
      <c r="F213" s="28">
        <v>4594.3360000000002</v>
      </c>
      <c r="G213" s="36"/>
      <c r="H213" s="28">
        <v>4673.7920000000004</v>
      </c>
      <c r="I213" s="29"/>
      <c r="J213" s="29"/>
    </row>
    <row r="214" spans="1:10" s="7" customFormat="1" ht="23.25" customHeight="1">
      <c r="A214" s="38">
        <v>205</v>
      </c>
      <c r="B214" s="30">
        <v>503</v>
      </c>
      <c r="C214" s="12" t="s">
        <v>382</v>
      </c>
      <c r="D214" s="12"/>
      <c r="E214" s="31" t="s">
        <v>18</v>
      </c>
      <c r="F214" s="27">
        <f>F215</f>
        <v>700.47</v>
      </c>
      <c r="G214" s="36"/>
      <c r="H214" s="27">
        <f>H215</f>
        <v>704.23</v>
      </c>
    </row>
    <row r="215" spans="1:10" s="6" customFormat="1" ht="30.75" customHeight="1">
      <c r="A215" s="38">
        <v>206</v>
      </c>
      <c r="B215" s="32">
        <v>503</v>
      </c>
      <c r="C215" s="17" t="s">
        <v>382</v>
      </c>
      <c r="D215" s="17" t="s">
        <v>61</v>
      </c>
      <c r="E215" s="33" t="s">
        <v>195</v>
      </c>
      <c r="F215" s="28">
        <v>700.47</v>
      </c>
      <c r="G215" s="37"/>
      <c r="H215" s="28">
        <v>704.23</v>
      </c>
    </row>
    <row r="216" spans="1:10" ht="73.5" customHeight="1">
      <c r="A216" s="38">
        <v>207</v>
      </c>
      <c r="B216" s="30">
        <v>503</v>
      </c>
      <c r="C216" s="12" t="s">
        <v>383</v>
      </c>
      <c r="D216" s="12"/>
      <c r="E216" s="31" t="s">
        <v>325</v>
      </c>
      <c r="F216" s="27">
        <f>SUM(F217)</f>
        <v>797.4</v>
      </c>
      <c r="G216" s="37">
        <v>50</v>
      </c>
      <c r="H216" s="27">
        <f>SUM(H217)</f>
        <v>828</v>
      </c>
    </row>
    <row r="217" spans="1:10" ht="36.75" customHeight="1">
      <c r="A217" s="38">
        <v>208</v>
      </c>
      <c r="B217" s="32">
        <v>503</v>
      </c>
      <c r="C217" s="17" t="s">
        <v>383</v>
      </c>
      <c r="D217" s="17" t="s">
        <v>61</v>
      </c>
      <c r="E217" s="33" t="s">
        <v>195</v>
      </c>
      <c r="F217" s="28">
        <v>797.4</v>
      </c>
      <c r="G217" s="37"/>
      <c r="H217" s="28">
        <v>828</v>
      </c>
    </row>
    <row r="218" spans="1:10" ht="46.5" customHeight="1">
      <c r="A218" s="38">
        <v>209</v>
      </c>
      <c r="B218" s="30">
        <v>503</v>
      </c>
      <c r="C218" s="12" t="s">
        <v>258</v>
      </c>
      <c r="D218" s="12"/>
      <c r="E218" s="31" t="s">
        <v>286</v>
      </c>
      <c r="F218" s="27">
        <f>SUM(F219+F221)</f>
        <v>300</v>
      </c>
      <c r="G218" s="36"/>
      <c r="H218" s="27">
        <f>SUM(H219+H221)</f>
        <v>270</v>
      </c>
    </row>
    <row r="219" spans="1:10" ht="45" customHeight="1">
      <c r="A219" s="38">
        <v>210</v>
      </c>
      <c r="B219" s="30">
        <v>503</v>
      </c>
      <c r="C219" s="12" t="s">
        <v>243</v>
      </c>
      <c r="D219" s="12"/>
      <c r="E219" s="41" t="s">
        <v>244</v>
      </c>
      <c r="F219" s="27">
        <f>SUM(F220)</f>
        <v>50</v>
      </c>
      <c r="G219" s="36"/>
      <c r="H219" s="27">
        <f>SUM(H220)</f>
        <v>180</v>
      </c>
    </row>
    <row r="220" spans="1:10" ht="36.75" customHeight="1">
      <c r="A220" s="38">
        <v>211</v>
      </c>
      <c r="B220" s="32">
        <v>503</v>
      </c>
      <c r="C220" s="17" t="s">
        <v>243</v>
      </c>
      <c r="D220" s="17" t="s">
        <v>61</v>
      </c>
      <c r="E220" s="33" t="s">
        <v>195</v>
      </c>
      <c r="F220" s="28">
        <v>50</v>
      </c>
      <c r="G220" s="37"/>
      <c r="H220" s="28">
        <v>180</v>
      </c>
    </row>
    <row r="221" spans="1:10" ht="36.75" customHeight="1">
      <c r="A221" s="38">
        <v>212</v>
      </c>
      <c r="B221" s="30">
        <v>503</v>
      </c>
      <c r="C221" s="12" t="s">
        <v>245</v>
      </c>
      <c r="D221" s="12"/>
      <c r="E221" s="31" t="s">
        <v>246</v>
      </c>
      <c r="F221" s="27">
        <f>SUM(F222)</f>
        <v>250</v>
      </c>
      <c r="G221" s="36"/>
      <c r="H221" s="27">
        <f>SUM(H222)</f>
        <v>90</v>
      </c>
    </row>
    <row r="222" spans="1:10" ht="36.75" customHeight="1">
      <c r="A222" s="38">
        <v>213</v>
      </c>
      <c r="B222" s="32">
        <v>503</v>
      </c>
      <c r="C222" s="17" t="s">
        <v>245</v>
      </c>
      <c r="D222" s="17" t="s">
        <v>61</v>
      </c>
      <c r="E222" s="33" t="s">
        <v>195</v>
      </c>
      <c r="F222" s="28">
        <v>250</v>
      </c>
      <c r="G222" s="37"/>
      <c r="H222" s="28">
        <v>90</v>
      </c>
    </row>
    <row r="223" spans="1:10" ht="22.5" customHeight="1">
      <c r="A223" s="38">
        <v>214</v>
      </c>
      <c r="B223" s="30">
        <v>505</v>
      </c>
      <c r="C223" s="12"/>
      <c r="D223" s="12"/>
      <c r="E223" s="31" t="s">
        <v>56</v>
      </c>
      <c r="F223" s="27">
        <f>SUM(F224+F227)</f>
        <v>1334</v>
      </c>
      <c r="G223" s="37"/>
      <c r="H223" s="27">
        <f>SUM(H224+H227)</f>
        <v>21</v>
      </c>
    </row>
    <row r="224" spans="1:10" ht="44.25" customHeight="1">
      <c r="A224" s="38">
        <v>215</v>
      </c>
      <c r="B224" s="30">
        <v>505</v>
      </c>
      <c r="C224" s="12" t="s">
        <v>151</v>
      </c>
      <c r="D224" s="12"/>
      <c r="E224" s="39" t="s">
        <v>280</v>
      </c>
      <c r="F224" s="27">
        <f>SUM(F225)</f>
        <v>21</v>
      </c>
      <c r="G224" s="37"/>
      <c r="H224" s="27">
        <f>SUM(H225)</f>
        <v>21</v>
      </c>
    </row>
    <row r="225" spans="1:8" ht="70.5" customHeight="1">
      <c r="A225" s="38">
        <v>216</v>
      </c>
      <c r="B225" s="30">
        <v>505</v>
      </c>
      <c r="C225" s="12" t="s">
        <v>326</v>
      </c>
      <c r="D225" s="12"/>
      <c r="E225" s="44" t="s">
        <v>107</v>
      </c>
      <c r="F225" s="27">
        <f>F226</f>
        <v>21</v>
      </c>
      <c r="G225" s="37"/>
      <c r="H225" s="27">
        <f>H226</f>
        <v>21</v>
      </c>
    </row>
    <row r="226" spans="1:8" ht="45" customHeight="1">
      <c r="A226" s="38">
        <v>217</v>
      </c>
      <c r="B226" s="32">
        <v>505</v>
      </c>
      <c r="C226" s="17" t="s">
        <v>326</v>
      </c>
      <c r="D226" s="17" t="s">
        <v>50</v>
      </c>
      <c r="E226" s="33" t="s">
        <v>197</v>
      </c>
      <c r="F226" s="28">
        <v>21</v>
      </c>
      <c r="G226" s="37"/>
      <c r="H226" s="28">
        <v>21</v>
      </c>
    </row>
    <row r="227" spans="1:8" ht="45.75" customHeight="1">
      <c r="A227" s="38">
        <v>218</v>
      </c>
      <c r="B227" s="30">
        <v>505</v>
      </c>
      <c r="C227" s="12" t="s">
        <v>171</v>
      </c>
      <c r="D227" s="12"/>
      <c r="E227" s="31" t="s">
        <v>328</v>
      </c>
      <c r="F227" s="27">
        <f>SUM(F228)</f>
        <v>1313</v>
      </c>
      <c r="G227" s="36"/>
      <c r="H227" s="27">
        <f>SUM(H228)</f>
        <v>0</v>
      </c>
    </row>
    <row r="228" spans="1:8" ht="46.5" customHeight="1">
      <c r="A228" s="38">
        <v>219</v>
      </c>
      <c r="B228" s="30">
        <v>505</v>
      </c>
      <c r="C228" s="12" t="s">
        <v>384</v>
      </c>
      <c r="D228" s="12"/>
      <c r="E228" s="39" t="s">
        <v>75</v>
      </c>
      <c r="F228" s="27">
        <f>SUM(F229:F230)</f>
        <v>1313</v>
      </c>
      <c r="G228" s="36"/>
      <c r="H228" s="27">
        <f>SUM(H229:H230)</f>
        <v>0</v>
      </c>
    </row>
    <row r="229" spans="1:8" ht="27.75" customHeight="1">
      <c r="A229" s="38">
        <v>220</v>
      </c>
      <c r="B229" s="32">
        <v>505</v>
      </c>
      <c r="C229" s="17" t="s">
        <v>384</v>
      </c>
      <c r="D229" s="17" t="s">
        <v>61</v>
      </c>
      <c r="E229" s="33" t="s">
        <v>195</v>
      </c>
      <c r="F229" s="28">
        <v>393.5</v>
      </c>
      <c r="G229" s="37"/>
      <c r="H229" s="28">
        <v>0</v>
      </c>
    </row>
    <row r="230" spans="1:8" ht="20.25" customHeight="1">
      <c r="A230" s="38">
        <v>221</v>
      </c>
      <c r="B230" s="32">
        <v>505</v>
      </c>
      <c r="C230" s="17" t="s">
        <v>384</v>
      </c>
      <c r="D230" s="17" t="s">
        <v>268</v>
      </c>
      <c r="E230" s="33" t="s">
        <v>267</v>
      </c>
      <c r="F230" s="28">
        <v>919.5</v>
      </c>
      <c r="G230" s="37"/>
      <c r="H230" s="28">
        <v>0</v>
      </c>
    </row>
    <row r="231" spans="1:8" ht="24" customHeight="1">
      <c r="A231" s="38">
        <v>222</v>
      </c>
      <c r="B231" s="30">
        <v>600</v>
      </c>
      <c r="C231" s="12"/>
      <c r="D231" s="12"/>
      <c r="E231" s="50" t="s">
        <v>19</v>
      </c>
      <c r="F231" s="27">
        <f>SUM(F232)</f>
        <v>303.661</v>
      </c>
      <c r="G231" s="37"/>
      <c r="H231" s="27">
        <f>SUM(H232)</f>
        <v>300.76100000000002</v>
      </c>
    </row>
    <row r="232" spans="1:8" ht="29.25" customHeight="1">
      <c r="A232" s="38">
        <v>223</v>
      </c>
      <c r="B232" s="30">
        <v>603</v>
      </c>
      <c r="C232" s="12"/>
      <c r="D232" s="12"/>
      <c r="E232" s="31" t="s">
        <v>183</v>
      </c>
      <c r="F232" s="27">
        <f>SUM(F233)</f>
        <v>303.661</v>
      </c>
      <c r="G232" s="37"/>
      <c r="H232" s="27">
        <f>SUM(H233)</f>
        <v>300.76100000000002</v>
      </c>
    </row>
    <row r="233" spans="1:8" ht="43.5" customHeight="1">
      <c r="A233" s="38">
        <v>224</v>
      </c>
      <c r="B233" s="30">
        <v>603</v>
      </c>
      <c r="C233" s="12" t="s">
        <v>189</v>
      </c>
      <c r="D233" s="12"/>
      <c r="E233" s="31" t="s">
        <v>281</v>
      </c>
      <c r="F233" s="27">
        <f>SUM(F234)</f>
        <v>303.661</v>
      </c>
      <c r="G233" s="36" t="e">
        <f>G234</f>
        <v>#REF!</v>
      </c>
      <c r="H233" s="27">
        <f>SUM(H234)</f>
        <v>300.76100000000002</v>
      </c>
    </row>
    <row r="234" spans="1:8" ht="50.25" customHeight="1">
      <c r="A234" s="38">
        <v>225</v>
      </c>
      <c r="B234" s="30">
        <v>603</v>
      </c>
      <c r="C234" s="12" t="s">
        <v>154</v>
      </c>
      <c r="D234" s="17"/>
      <c r="E234" s="31" t="s">
        <v>76</v>
      </c>
      <c r="F234" s="27">
        <f>F235</f>
        <v>303.661</v>
      </c>
      <c r="G234" s="36" t="e">
        <f>G235+#REF!+#REF!</f>
        <v>#REF!</v>
      </c>
      <c r="H234" s="27">
        <f>H235</f>
        <v>300.76100000000002</v>
      </c>
    </row>
    <row r="235" spans="1:8" ht="25.5" customHeight="1">
      <c r="A235" s="38">
        <v>226</v>
      </c>
      <c r="B235" s="32">
        <v>603</v>
      </c>
      <c r="C235" s="17" t="s">
        <v>154</v>
      </c>
      <c r="D235" s="17" t="s">
        <v>61</v>
      </c>
      <c r="E235" s="33" t="s">
        <v>195</v>
      </c>
      <c r="F235" s="28">
        <v>303.661</v>
      </c>
      <c r="G235" s="36">
        <f>G236</f>
        <v>581</v>
      </c>
      <c r="H235" s="28">
        <v>300.76100000000002</v>
      </c>
    </row>
    <row r="236" spans="1:8" ht="21.75" customHeight="1">
      <c r="A236" s="38">
        <v>227</v>
      </c>
      <c r="B236" s="30">
        <v>700</v>
      </c>
      <c r="C236" s="12"/>
      <c r="D236" s="12"/>
      <c r="E236" s="50" t="s">
        <v>20</v>
      </c>
      <c r="F236" s="27">
        <f>SUM(F237+F249+F264+F271)</f>
        <v>143213.69000000003</v>
      </c>
      <c r="G236" s="36">
        <f>G237</f>
        <v>581</v>
      </c>
      <c r="H236" s="27">
        <f>SUM(H237+H249+H264+H271)</f>
        <v>150037.35700000002</v>
      </c>
    </row>
    <row r="237" spans="1:8" ht="22.5" customHeight="1">
      <c r="A237" s="38">
        <v>228</v>
      </c>
      <c r="B237" s="30">
        <v>701</v>
      </c>
      <c r="C237" s="12"/>
      <c r="D237" s="12"/>
      <c r="E237" s="31" t="s">
        <v>21</v>
      </c>
      <c r="F237" s="27">
        <f>SUM(F238)</f>
        <v>46666.130000000005</v>
      </c>
      <c r="G237" s="37">
        <v>581</v>
      </c>
      <c r="H237" s="27">
        <f>SUM(H238)</f>
        <v>49823.600000000006</v>
      </c>
    </row>
    <row r="238" spans="1:8" ht="39.75" customHeight="1">
      <c r="A238" s="38">
        <v>229</v>
      </c>
      <c r="B238" s="30">
        <v>701</v>
      </c>
      <c r="C238" s="12" t="s">
        <v>155</v>
      </c>
      <c r="D238" s="17"/>
      <c r="E238" s="31" t="s">
        <v>282</v>
      </c>
      <c r="F238" s="27">
        <f>SUM(F239+F244)</f>
        <v>46666.130000000005</v>
      </c>
      <c r="G238" s="37"/>
      <c r="H238" s="27">
        <f>SUM(H239+H244)</f>
        <v>49823.600000000006</v>
      </c>
    </row>
    <row r="239" spans="1:8" ht="34.5" customHeight="1">
      <c r="A239" s="38">
        <v>230</v>
      </c>
      <c r="B239" s="30">
        <v>701</v>
      </c>
      <c r="C239" s="12" t="s">
        <v>156</v>
      </c>
      <c r="D239" s="12"/>
      <c r="E239" s="31" t="s">
        <v>385</v>
      </c>
      <c r="F239" s="27">
        <f>SUM(F240)</f>
        <v>25095.13</v>
      </c>
      <c r="G239" s="37"/>
      <c r="H239" s="27">
        <f>SUM(H240)</f>
        <v>27193.600000000002</v>
      </c>
    </row>
    <row r="240" spans="1:8" ht="54" customHeight="1">
      <c r="A240" s="38">
        <v>231</v>
      </c>
      <c r="B240" s="30">
        <v>701</v>
      </c>
      <c r="C240" s="12" t="s">
        <v>157</v>
      </c>
      <c r="D240" s="12"/>
      <c r="E240" s="31" t="s">
        <v>77</v>
      </c>
      <c r="F240" s="27">
        <f>SUM(F241:F243)</f>
        <v>25095.13</v>
      </c>
      <c r="G240" s="37"/>
      <c r="H240" s="27">
        <f>SUM(H241:H243)</f>
        <v>27193.600000000002</v>
      </c>
    </row>
    <row r="241" spans="1:8" ht="29.25" customHeight="1">
      <c r="A241" s="38">
        <v>232</v>
      </c>
      <c r="B241" s="32">
        <v>701</v>
      </c>
      <c r="C241" s="17" t="s">
        <v>157</v>
      </c>
      <c r="D241" s="17" t="s">
        <v>41</v>
      </c>
      <c r="E241" s="33" t="s">
        <v>42</v>
      </c>
      <c r="F241" s="28">
        <v>15590.2</v>
      </c>
      <c r="G241" s="37"/>
      <c r="H241" s="28">
        <v>16369.7</v>
      </c>
    </row>
    <row r="242" spans="1:8" ht="36" customHeight="1">
      <c r="A242" s="38">
        <v>233</v>
      </c>
      <c r="B242" s="32">
        <v>701</v>
      </c>
      <c r="C242" s="17" t="s">
        <v>157</v>
      </c>
      <c r="D242" s="17" t="s">
        <v>61</v>
      </c>
      <c r="E242" s="33" t="s">
        <v>195</v>
      </c>
      <c r="F242" s="28">
        <v>8100.03</v>
      </c>
      <c r="G242" s="37"/>
      <c r="H242" s="28">
        <v>9419.1</v>
      </c>
    </row>
    <row r="243" spans="1:8" ht="26.25" customHeight="1">
      <c r="A243" s="38">
        <v>234</v>
      </c>
      <c r="B243" s="32">
        <v>701</v>
      </c>
      <c r="C243" s="17" t="s">
        <v>157</v>
      </c>
      <c r="D243" s="17" t="s">
        <v>191</v>
      </c>
      <c r="E243" s="33" t="s">
        <v>192</v>
      </c>
      <c r="F243" s="28">
        <v>1404.9</v>
      </c>
      <c r="G243" s="37"/>
      <c r="H243" s="28">
        <v>1404.8</v>
      </c>
    </row>
    <row r="244" spans="1:8" ht="62.25" customHeight="1">
      <c r="A244" s="38">
        <v>235</v>
      </c>
      <c r="B244" s="30">
        <v>701</v>
      </c>
      <c r="C244" s="12" t="s">
        <v>158</v>
      </c>
      <c r="D244" s="17"/>
      <c r="E244" s="31" t="s">
        <v>78</v>
      </c>
      <c r="F244" s="27">
        <f>SUM(F245+F247)</f>
        <v>21571</v>
      </c>
      <c r="G244" s="37"/>
      <c r="H244" s="27">
        <f>SUM(H245+H247)</f>
        <v>22630</v>
      </c>
    </row>
    <row r="245" spans="1:8" ht="67.5" customHeight="1">
      <c r="A245" s="38">
        <v>236</v>
      </c>
      <c r="B245" s="30">
        <v>701</v>
      </c>
      <c r="C245" s="12" t="s">
        <v>193</v>
      </c>
      <c r="D245" s="12"/>
      <c r="E245" s="31" t="s">
        <v>79</v>
      </c>
      <c r="F245" s="27">
        <f>SUM(F246)</f>
        <v>21241</v>
      </c>
      <c r="G245" s="36"/>
      <c r="H245" s="27">
        <f>SUM(H246)</f>
        <v>22287</v>
      </c>
    </row>
    <row r="246" spans="1:8" ht="15.75" customHeight="1">
      <c r="A246" s="38">
        <v>237</v>
      </c>
      <c r="B246" s="32">
        <v>701</v>
      </c>
      <c r="C246" s="17" t="s">
        <v>193</v>
      </c>
      <c r="D246" s="17" t="s">
        <v>41</v>
      </c>
      <c r="E246" s="33" t="s">
        <v>42</v>
      </c>
      <c r="F246" s="28">
        <v>21241</v>
      </c>
      <c r="G246" s="36"/>
      <c r="H246" s="28">
        <v>22287</v>
      </c>
    </row>
    <row r="247" spans="1:8" ht="84" customHeight="1">
      <c r="A247" s="38">
        <v>238</v>
      </c>
      <c r="B247" s="30">
        <v>701</v>
      </c>
      <c r="C247" s="12" t="s">
        <v>332</v>
      </c>
      <c r="D247" s="12"/>
      <c r="E247" s="31" t="s">
        <v>80</v>
      </c>
      <c r="F247" s="27">
        <f>SUM(F248)</f>
        <v>330</v>
      </c>
      <c r="G247" s="36"/>
      <c r="H247" s="27">
        <f>SUM(H248)</f>
        <v>343</v>
      </c>
    </row>
    <row r="248" spans="1:8" ht="34.5" customHeight="1">
      <c r="A248" s="38">
        <v>239</v>
      </c>
      <c r="B248" s="32">
        <v>701</v>
      </c>
      <c r="C248" s="17" t="s">
        <v>332</v>
      </c>
      <c r="D248" s="17" t="s">
        <v>61</v>
      </c>
      <c r="E248" s="33" t="s">
        <v>195</v>
      </c>
      <c r="F248" s="28">
        <v>330</v>
      </c>
      <c r="G248" s="36"/>
      <c r="H248" s="28">
        <v>343</v>
      </c>
    </row>
    <row r="249" spans="1:8" ht="27" customHeight="1">
      <c r="A249" s="38">
        <v>240</v>
      </c>
      <c r="B249" s="30">
        <v>702</v>
      </c>
      <c r="C249" s="12"/>
      <c r="D249" s="12"/>
      <c r="E249" s="31" t="s">
        <v>22</v>
      </c>
      <c r="F249" s="27">
        <f>SUM(F250+F263)</f>
        <v>85847.703000000009</v>
      </c>
      <c r="G249" s="36"/>
      <c r="H249" s="27">
        <f>SUM(H250+H263)</f>
        <v>89424.5</v>
      </c>
    </row>
    <row r="250" spans="1:8" ht="41.25" customHeight="1">
      <c r="A250" s="38">
        <v>241</v>
      </c>
      <c r="B250" s="30">
        <v>702</v>
      </c>
      <c r="C250" s="12" t="s">
        <v>155</v>
      </c>
      <c r="D250" s="12"/>
      <c r="E250" s="31" t="s">
        <v>282</v>
      </c>
      <c r="F250" s="27">
        <f>SUM(F251+F256+F261)</f>
        <v>85847.703000000009</v>
      </c>
      <c r="G250" s="36">
        <f>G252</f>
        <v>81276</v>
      </c>
      <c r="H250" s="27">
        <f>SUM(H251+H256+H261)</f>
        <v>89424.5</v>
      </c>
    </row>
    <row r="251" spans="1:8" ht="35.25" customHeight="1">
      <c r="A251" s="38">
        <v>242</v>
      </c>
      <c r="B251" s="30">
        <v>702</v>
      </c>
      <c r="C251" s="12" t="s">
        <v>333</v>
      </c>
      <c r="D251" s="12"/>
      <c r="E251" s="31" t="s">
        <v>329</v>
      </c>
      <c r="F251" s="27">
        <f>F252</f>
        <v>33123.703000000001</v>
      </c>
      <c r="G251" s="36"/>
      <c r="H251" s="27">
        <f>H252</f>
        <v>34051.499999999993</v>
      </c>
    </row>
    <row r="252" spans="1:8" ht="39.75" customHeight="1">
      <c r="A252" s="38">
        <v>243</v>
      </c>
      <c r="B252" s="30">
        <v>702</v>
      </c>
      <c r="C252" s="12" t="s">
        <v>334</v>
      </c>
      <c r="D252" s="12"/>
      <c r="E252" s="31" t="s">
        <v>81</v>
      </c>
      <c r="F252" s="27">
        <f>SUM(F253:F255)</f>
        <v>33123.703000000001</v>
      </c>
      <c r="G252" s="37">
        <v>81276</v>
      </c>
      <c r="H252" s="27">
        <f>SUM(H253:H255)</f>
        <v>34051.499999999993</v>
      </c>
    </row>
    <row r="253" spans="1:8" ht="24.75" customHeight="1">
      <c r="A253" s="38">
        <v>244</v>
      </c>
      <c r="B253" s="32">
        <v>702</v>
      </c>
      <c r="C253" s="17" t="s">
        <v>334</v>
      </c>
      <c r="D253" s="17" t="s">
        <v>41</v>
      </c>
      <c r="E253" s="33" t="s">
        <v>42</v>
      </c>
      <c r="F253" s="28">
        <v>16885.291000000001</v>
      </c>
      <c r="G253" s="37"/>
      <c r="H253" s="28">
        <v>17433.8</v>
      </c>
    </row>
    <row r="254" spans="1:8" ht="28.5" customHeight="1">
      <c r="A254" s="38">
        <v>245</v>
      </c>
      <c r="B254" s="32">
        <v>702</v>
      </c>
      <c r="C254" s="17" t="s">
        <v>334</v>
      </c>
      <c r="D254" s="17" t="s">
        <v>61</v>
      </c>
      <c r="E254" s="33" t="s">
        <v>195</v>
      </c>
      <c r="F254" s="28">
        <v>16132.611999999999</v>
      </c>
      <c r="G254" s="37"/>
      <c r="H254" s="28">
        <v>16514.099999999999</v>
      </c>
    </row>
    <row r="255" spans="1:8" ht="18.75" customHeight="1">
      <c r="A255" s="38">
        <v>246</v>
      </c>
      <c r="B255" s="32">
        <v>702</v>
      </c>
      <c r="C255" s="17" t="s">
        <v>334</v>
      </c>
      <c r="D255" s="17" t="s">
        <v>191</v>
      </c>
      <c r="E255" s="33" t="s">
        <v>192</v>
      </c>
      <c r="F255" s="28">
        <v>105.8</v>
      </c>
      <c r="G255" s="37"/>
      <c r="H255" s="28">
        <v>103.6</v>
      </c>
    </row>
    <row r="256" spans="1:8" ht="71.25" customHeight="1">
      <c r="A256" s="38">
        <v>247</v>
      </c>
      <c r="B256" s="30">
        <v>702</v>
      </c>
      <c r="C256" s="12" t="s">
        <v>335</v>
      </c>
      <c r="D256" s="17"/>
      <c r="E256" s="31" t="s">
        <v>82</v>
      </c>
      <c r="F256" s="27">
        <f>SUM(F257+F259)</f>
        <v>48415</v>
      </c>
      <c r="G256" s="37"/>
      <c r="H256" s="27">
        <f>SUM(H257+H259)</f>
        <v>51064</v>
      </c>
    </row>
    <row r="257" spans="1:9" ht="81" customHeight="1">
      <c r="A257" s="38">
        <v>248</v>
      </c>
      <c r="B257" s="30">
        <v>702</v>
      </c>
      <c r="C257" s="12" t="s">
        <v>336</v>
      </c>
      <c r="D257" s="12"/>
      <c r="E257" s="31" t="s">
        <v>83</v>
      </c>
      <c r="F257" s="27">
        <f>SUM(F258)</f>
        <v>46383</v>
      </c>
      <c r="G257" s="37"/>
      <c r="H257" s="27">
        <f>SUM(H258)</f>
        <v>48951</v>
      </c>
    </row>
    <row r="258" spans="1:9" ht="19.5" customHeight="1">
      <c r="A258" s="38">
        <v>249</v>
      </c>
      <c r="B258" s="32">
        <v>702</v>
      </c>
      <c r="C258" s="17" t="s">
        <v>336</v>
      </c>
      <c r="D258" s="17" t="s">
        <v>41</v>
      </c>
      <c r="E258" s="33" t="s">
        <v>42</v>
      </c>
      <c r="F258" s="28">
        <v>46383</v>
      </c>
      <c r="G258" s="37"/>
      <c r="H258" s="28">
        <v>48951</v>
      </c>
    </row>
    <row r="259" spans="1:9" ht="75.75" customHeight="1">
      <c r="A259" s="38">
        <v>250</v>
      </c>
      <c r="B259" s="30">
        <v>702</v>
      </c>
      <c r="C259" s="12" t="s">
        <v>337</v>
      </c>
      <c r="D259" s="12"/>
      <c r="E259" s="43" t="s">
        <v>218</v>
      </c>
      <c r="F259" s="27">
        <f>SUM(F260)</f>
        <v>2032</v>
      </c>
      <c r="G259" s="36"/>
      <c r="H259" s="27">
        <f>SUM(H260)</f>
        <v>2113</v>
      </c>
    </row>
    <row r="260" spans="1:9" ht="33.75" customHeight="1">
      <c r="A260" s="38">
        <v>251</v>
      </c>
      <c r="B260" s="32">
        <v>702</v>
      </c>
      <c r="C260" s="17" t="s">
        <v>337</v>
      </c>
      <c r="D260" s="17" t="s">
        <v>61</v>
      </c>
      <c r="E260" s="33" t="s">
        <v>195</v>
      </c>
      <c r="F260" s="28">
        <f>1888+144</f>
        <v>2032</v>
      </c>
      <c r="G260" s="36"/>
      <c r="H260" s="28">
        <f>1964+149</f>
        <v>2113</v>
      </c>
    </row>
    <row r="261" spans="1:9" ht="33" customHeight="1">
      <c r="A261" s="38">
        <v>252</v>
      </c>
      <c r="B261" s="30">
        <v>702</v>
      </c>
      <c r="C261" s="12" t="s">
        <v>338</v>
      </c>
      <c r="D261" s="17"/>
      <c r="E261" s="31" t="s">
        <v>84</v>
      </c>
      <c r="F261" s="27">
        <f>F262</f>
        <v>4309</v>
      </c>
      <c r="G261" s="36" t="e">
        <f>#REF!</f>
        <v>#REF!</v>
      </c>
      <c r="H261" s="27">
        <f>H262</f>
        <v>4309</v>
      </c>
    </row>
    <row r="262" spans="1:9" ht="33" customHeight="1">
      <c r="A262" s="38">
        <v>253</v>
      </c>
      <c r="B262" s="32">
        <v>702</v>
      </c>
      <c r="C262" s="17" t="s">
        <v>338</v>
      </c>
      <c r="D262" s="17" t="s">
        <v>61</v>
      </c>
      <c r="E262" s="33" t="s">
        <v>195</v>
      </c>
      <c r="F262" s="28">
        <v>4309</v>
      </c>
      <c r="G262" s="36"/>
      <c r="H262" s="28">
        <v>4309</v>
      </c>
      <c r="I262" s="26" t="s">
        <v>263</v>
      </c>
    </row>
    <row r="263" spans="1:9" ht="65.25" customHeight="1">
      <c r="A263" s="38">
        <v>254</v>
      </c>
      <c r="B263" s="30">
        <v>702</v>
      </c>
      <c r="C263" s="12" t="s">
        <v>203</v>
      </c>
      <c r="D263" s="12"/>
      <c r="E263" s="31" t="s">
        <v>215</v>
      </c>
      <c r="F263" s="27">
        <v>0</v>
      </c>
      <c r="G263" s="36"/>
      <c r="H263" s="27">
        <v>0</v>
      </c>
    </row>
    <row r="264" spans="1:9" ht="21.75" customHeight="1">
      <c r="A264" s="38">
        <v>255</v>
      </c>
      <c r="B264" s="30">
        <v>703</v>
      </c>
      <c r="C264" s="12"/>
      <c r="D264" s="12"/>
      <c r="E264" s="31" t="s">
        <v>217</v>
      </c>
      <c r="F264" s="27">
        <f>SUM(F265)</f>
        <v>7175.0999999999995</v>
      </c>
      <c r="G264" s="36"/>
      <c r="H264" s="27">
        <f>SUM(H265)</f>
        <v>7144.0999999999995</v>
      </c>
    </row>
    <row r="265" spans="1:9" ht="49.5" customHeight="1">
      <c r="A265" s="38" t="s">
        <v>390</v>
      </c>
      <c r="B265" s="30">
        <v>703</v>
      </c>
      <c r="C265" s="12" t="s">
        <v>155</v>
      </c>
      <c r="D265" s="12"/>
      <c r="E265" s="31" t="s">
        <v>282</v>
      </c>
      <c r="F265" s="27">
        <f>SUM(F266)</f>
        <v>7175.0999999999995</v>
      </c>
      <c r="G265" s="36"/>
      <c r="H265" s="27">
        <f>SUM(H266)</f>
        <v>7144.0999999999995</v>
      </c>
    </row>
    <row r="266" spans="1:9" ht="45" customHeight="1">
      <c r="A266" s="38">
        <v>257</v>
      </c>
      <c r="B266" s="30">
        <v>703</v>
      </c>
      <c r="C266" s="12" t="s">
        <v>339</v>
      </c>
      <c r="D266" s="12"/>
      <c r="E266" s="31" t="s">
        <v>330</v>
      </c>
      <c r="F266" s="27">
        <f>F267</f>
        <v>7175.0999999999995</v>
      </c>
      <c r="G266" s="36"/>
      <c r="H266" s="27">
        <f>H267</f>
        <v>7144.0999999999995</v>
      </c>
    </row>
    <row r="267" spans="1:9" ht="39.75" customHeight="1">
      <c r="A267" s="38">
        <v>258</v>
      </c>
      <c r="B267" s="30">
        <v>703</v>
      </c>
      <c r="C267" s="12" t="s">
        <v>340</v>
      </c>
      <c r="D267" s="12"/>
      <c r="E267" s="31" t="s">
        <v>85</v>
      </c>
      <c r="F267" s="27">
        <f>SUM(F268:F270)</f>
        <v>7175.0999999999995</v>
      </c>
      <c r="G267" s="36"/>
      <c r="H267" s="27">
        <f>SUM(H268:H270)</f>
        <v>7144.0999999999995</v>
      </c>
    </row>
    <row r="268" spans="1:9" ht="33" customHeight="1">
      <c r="A268" s="38">
        <v>259</v>
      </c>
      <c r="B268" s="32">
        <v>703</v>
      </c>
      <c r="C268" s="17" t="s">
        <v>340</v>
      </c>
      <c r="D268" s="17" t="s">
        <v>41</v>
      </c>
      <c r="E268" s="33" t="s">
        <v>65</v>
      </c>
      <c r="F268" s="28">
        <v>6464.9</v>
      </c>
      <c r="G268" s="37"/>
      <c r="H268" s="28">
        <v>6464.9</v>
      </c>
    </row>
    <row r="269" spans="1:9" ht="33" customHeight="1">
      <c r="A269" s="38">
        <v>260</v>
      </c>
      <c r="B269" s="32">
        <v>703</v>
      </c>
      <c r="C269" s="17" t="s">
        <v>340</v>
      </c>
      <c r="D269" s="17" t="s">
        <v>61</v>
      </c>
      <c r="E269" s="33" t="s">
        <v>195</v>
      </c>
      <c r="F269" s="28">
        <v>670.2</v>
      </c>
      <c r="G269" s="37"/>
      <c r="H269" s="28">
        <v>639.20000000000005</v>
      </c>
    </row>
    <row r="270" spans="1:9" ht="22.5" customHeight="1">
      <c r="A270" s="38">
        <v>261</v>
      </c>
      <c r="B270" s="32">
        <v>703</v>
      </c>
      <c r="C270" s="17" t="s">
        <v>340</v>
      </c>
      <c r="D270" s="17" t="s">
        <v>191</v>
      </c>
      <c r="E270" s="33" t="s">
        <v>192</v>
      </c>
      <c r="F270" s="28">
        <v>40</v>
      </c>
      <c r="G270" s="37"/>
      <c r="H270" s="28">
        <v>40</v>
      </c>
    </row>
    <row r="271" spans="1:9" ht="25.5" customHeight="1">
      <c r="A271" s="38">
        <v>262</v>
      </c>
      <c r="B271" s="30">
        <v>707</v>
      </c>
      <c r="C271" s="12"/>
      <c r="D271" s="12"/>
      <c r="E271" s="31" t="s">
        <v>261</v>
      </c>
      <c r="F271" s="27">
        <f>SUM(F272+F276)</f>
        <v>3524.7570000000005</v>
      </c>
      <c r="G271" s="36"/>
      <c r="H271" s="27">
        <f>SUM(H272+H276)</f>
        <v>3645.1570000000002</v>
      </c>
    </row>
    <row r="272" spans="1:9" ht="44.25" customHeight="1">
      <c r="A272" s="38">
        <v>263</v>
      </c>
      <c r="B272" s="30">
        <v>707</v>
      </c>
      <c r="C272" s="12" t="s">
        <v>138</v>
      </c>
      <c r="D272" s="12"/>
      <c r="E272" s="31" t="s">
        <v>274</v>
      </c>
      <c r="F272" s="27">
        <f>F273</f>
        <v>30.3</v>
      </c>
      <c r="G272" s="36"/>
      <c r="H272" s="27">
        <f>H273</f>
        <v>31.5</v>
      </c>
    </row>
    <row r="273" spans="1:9" s="7" customFormat="1" ht="100.5" customHeight="1">
      <c r="A273" s="38">
        <v>264</v>
      </c>
      <c r="B273" s="30">
        <v>707</v>
      </c>
      <c r="C273" s="12" t="s">
        <v>257</v>
      </c>
      <c r="D273" s="12"/>
      <c r="E273" s="31" t="s">
        <v>87</v>
      </c>
      <c r="F273" s="27">
        <f>SUM(F274)</f>
        <v>30.3</v>
      </c>
      <c r="G273" s="36"/>
      <c r="H273" s="27">
        <f>SUM(H274)</f>
        <v>31.5</v>
      </c>
    </row>
    <row r="274" spans="1:9" s="7" customFormat="1" ht="82.5" customHeight="1">
      <c r="A274" s="38">
        <v>265</v>
      </c>
      <c r="B274" s="30">
        <v>707</v>
      </c>
      <c r="C274" s="12" t="s">
        <v>159</v>
      </c>
      <c r="D274" s="12"/>
      <c r="E274" s="41" t="s">
        <v>331</v>
      </c>
      <c r="F274" s="27">
        <f>F275</f>
        <v>30.3</v>
      </c>
      <c r="G274" s="36"/>
      <c r="H274" s="27">
        <f>H275</f>
        <v>31.5</v>
      </c>
    </row>
    <row r="275" spans="1:9" ht="40.5" customHeight="1">
      <c r="A275" s="38">
        <v>266</v>
      </c>
      <c r="B275" s="32">
        <v>707</v>
      </c>
      <c r="C275" s="17" t="s">
        <v>159</v>
      </c>
      <c r="D275" s="17" t="s">
        <v>61</v>
      </c>
      <c r="E275" s="33" t="s">
        <v>195</v>
      </c>
      <c r="F275" s="28">
        <v>30.3</v>
      </c>
      <c r="G275" s="36"/>
      <c r="H275" s="28">
        <v>31.5</v>
      </c>
      <c r="I275" s="42" t="s">
        <v>247</v>
      </c>
    </row>
    <row r="276" spans="1:9" ht="42.75" customHeight="1">
      <c r="A276" s="38">
        <v>267</v>
      </c>
      <c r="B276" s="30">
        <v>707</v>
      </c>
      <c r="C276" s="12" t="s">
        <v>155</v>
      </c>
      <c r="D276" s="12"/>
      <c r="E276" s="31" t="s">
        <v>282</v>
      </c>
      <c r="F276" s="27">
        <f>SUM(F277)</f>
        <v>3494.4570000000003</v>
      </c>
      <c r="G276" s="36"/>
      <c r="H276" s="27">
        <f>SUM(H277)</f>
        <v>3613.6570000000002</v>
      </c>
    </row>
    <row r="277" spans="1:9" ht="34.5" customHeight="1">
      <c r="A277" s="38">
        <v>268</v>
      </c>
      <c r="B277" s="30">
        <v>707</v>
      </c>
      <c r="C277" s="12" t="s">
        <v>346</v>
      </c>
      <c r="D277" s="12"/>
      <c r="E277" s="41" t="s">
        <v>248</v>
      </c>
      <c r="F277" s="27">
        <f>SUM(F278+F281+F283)</f>
        <v>3494.4570000000003</v>
      </c>
      <c r="G277" s="37"/>
      <c r="H277" s="27">
        <f>SUM(H278+H281+H283)</f>
        <v>3613.6570000000002</v>
      </c>
    </row>
    <row r="278" spans="1:9" ht="30" customHeight="1">
      <c r="A278" s="38">
        <v>269</v>
      </c>
      <c r="B278" s="30">
        <v>707</v>
      </c>
      <c r="C278" s="12" t="s">
        <v>343</v>
      </c>
      <c r="D278" s="12"/>
      <c r="E278" s="31" t="s">
        <v>86</v>
      </c>
      <c r="F278" s="27">
        <f>SUM(F279:F280)</f>
        <v>1536.2570000000001</v>
      </c>
      <c r="G278" s="36">
        <f>G285</f>
        <v>21165</v>
      </c>
      <c r="H278" s="27">
        <f>SUM(H279:H280)</f>
        <v>1577.1570000000002</v>
      </c>
    </row>
    <row r="279" spans="1:9" ht="26.25" customHeight="1">
      <c r="A279" s="38">
        <v>270</v>
      </c>
      <c r="B279" s="32">
        <v>707</v>
      </c>
      <c r="C279" s="17" t="s">
        <v>343</v>
      </c>
      <c r="D279" s="17" t="s">
        <v>41</v>
      </c>
      <c r="E279" s="33" t="s">
        <v>42</v>
      </c>
      <c r="F279" s="28">
        <v>169.95699999999999</v>
      </c>
      <c r="G279" s="36"/>
      <c r="H279" s="28">
        <v>169.95699999999999</v>
      </c>
    </row>
    <row r="280" spans="1:9" s="6" customFormat="1" ht="35.25" customHeight="1">
      <c r="A280" s="38">
        <v>271</v>
      </c>
      <c r="B280" s="32">
        <v>707</v>
      </c>
      <c r="C280" s="17" t="s">
        <v>343</v>
      </c>
      <c r="D280" s="17" t="s">
        <v>61</v>
      </c>
      <c r="E280" s="33" t="s">
        <v>195</v>
      </c>
      <c r="F280" s="28">
        <v>1366.3</v>
      </c>
      <c r="G280" s="37"/>
      <c r="H280" s="28">
        <v>1407.2</v>
      </c>
    </row>
    <row r="281" spans="1:9" s="6" customFormat="1" ht="70.5" customHeight="1">
      <c r="A281" s="38">
        <v>272</v>
      </c>
      <c r="B281" s="30">
        <v>707</v>
      </c>
      <c r="C281" s="12" t="s">
        <v>341</v>
      </c>
      <c r="D281" s="12"/>
      <c r="E281" s="43" t="s">
        <v>342</v>
      </c>
      <c r="F281" s="27">
        <f>SUM(F282)</f>
        <v>216.4</v>
      </c>
      <c r="G281" s="36"/>
      <c r="H281" s="27">
        <f>SUM(H282)</f>
        <v>225</v>
      </c>
    </row>
    <row r="282" spans="1:9" s="6" customFormat="1" ht="35.25" customHeight="1">
      <c r="A282" s="38">
        <v>273</v>
      </c>
      <c r="B282" s="32">
        <v>707</v>
      </c>
      <c r="C282" s="17" t="s">
        <v>341</v>
      </c>
      <c r="D282" s="17" t="s">
        <v>61</v>
      </c>
      <c r="E282" s="33" t="s">
        <v>195</v>
      </c>
      <c r="F282" s="28">
        <f>216.3+0.1</f>
        <v>216.4</v>
      </c>
      <c r="G282" s="37"/>
      <c r="H282" s="28">
        <v>225</v>
      </c>
    </row>
    <row r="283" spans="1:9" s="6" customFormat="1" ht="44.25" customHeight="1">
      <c r="A283" s="38">
        <v>274</v>
      </c>
      <c r="B283" s="30">
        <v>707</v>
      </c>
      <c r="C283" s="12" t="s">
        <v>344</v>
      </c>
      <c r="D283" s="12"/>
      <c r="E283" s="31" t="s">
        <v>345</v>
      </c>
      <c r="F283" s="27">
        <f>F284</f>
        <v>1741.8</v>
      </c>
      <c r="G283" s="37"/>
      <c r="H283" s="27">
        <f>H284</f>
        <v>1811.5</v>
      </c>
    </row>
    <row r="284" spans="1:9" s="6" customFormat="1" ht="29.25" customHeight="1">
      <c r="A284" s="38">
        <v>275</v>
      </c>
      <c r="B284" s="32">
        <v>707</v>
      </c>
      <c r="C284" s="17" t="s">
        <v>344</v>
      </c>
      <c r="D284" s="17" t="s">
        <v>61</v>
      </c>
      <c r="E284" s="33" t="s">
        <v>195</v>
      </c>
      <c r="F284" s="28">
        <f>1708.8+33</f>
        <v>1741.8</v>
      </c>
      <c r="G284" s="37"/>
      <c r="H284" s="28">
        <f>1777.2+34.3</f>
        <v>1811.5</v>
      </c>
    </row>
    <row r="285" spans="1:9" ht="21.75" customHeight="1">
      <c r="A285" s="38">
        <v>276</v>
      </c>
      <c r="B285" s="30">
        <v>800</v>
      </c>
      <c r="C285" s="12"/>
      <c r="D285" s="12"/>
      <c r="E285" s="50" t="s">
        <v>37</v>
      </c>
      <c r="F285" s="27">
        <f>F286</f>
        <v>29011.413</v>
      </c>
      <c r="G285" s="37">
        <v>21165</v>
      </c>
      <c r="H285" s="27">
        <f>H286</f>
        <v>29954.365999999995</v>
      </c>
    </row>
    <row r="286" spans="1:9" s="7" customFormat="1" ht="15.75" customHeight="1">
      <c r="A286" s="38">
        <v>277</v>
      </c>
      <c r="B286" s="30">
        <v>801</v>
      </c>
      <c r="C286" s="12"/>
      <c r="D286" s="12"/>
      <c r="E286" s="31" t="s">
        <v>23</v>
      </c>
      <c r="F286" s="27">
        <f>SUM(F287)</f>
        <v>29011.413</v>
      </c>
      <c r="G286" s="36"/>
      <c r="H286" s="27">
        <f>SUM(H287)</f>
        <v>29954.365999999995</v>
      </c>
    </row>
    <row r="287" spans="1:9" ht="39" customHeight="1">
      <c r="A287" s="38">
        <v>278</v>
      </c>
      <c r="B287" s="30">
        <v>801</v>
      </c>
      <c r="C287" s="12" t="s">
        <v>160</v>
      </c>
      <c r="D287" s="17"/>
      <c r="E287" s="31" t="s">
        <v>283</v>
      </c>
      <c r="F287" s="27">
        <f>SUM(F288+F292+F295+F299+F301+F303)</f>
        <v>29011.413</v>
      </c>
      <c r="G287" s="36" t="e">
        <f>#REF!+G288+#REF!+#REF!+#REF!</f>
        <v>#REF!</v>
      </c>
      <c r="H287" s="27">
        <f>SUM(H288+H292+H295+H299+H301+H303)</f>
        <v>29954.365999999995</v>
      </c>
    </row>
    <row r="288" spans="1:9" ht="30.75" customHeight="1">
      <c r="A288" s="38">
        <v>279</v>
      </c>
      <c r="B288" s="30">
        <v>801</v>
      </c>
      <c r="C288" s="12" t="s">
        <v>161</v>
      </c>
      <c r="D288" s="12"/>
      <c r="E288" s="31" t="s">
        <v>88</v>
      </c>
      <c r="F288" s="27">
        <f>SUM(F289:F291)</f>
        <v>15016.09</v>
      </c>
      <c r="G288" s="36" t="e">
        <f>#REF!+G292</f>
        <v>#REF!</v>
      </c>
      <c r="H288" s="27">
        <f>SUM(H289:H291)</f>
        <v>15786.098999999998</v>
      </c>
    </row>
    <row r="289" spans="1:8" ht="21" customHeight="1">
      <c r="A289" s="38">
        <v>280</v>
      </c>
      <c r="B289" s="32">
        <v>801</v>
      </c>
      <c r="C289" s="17" t="s">
        <v>161</v>
      </c>
      <c r="D289" s="17" t="s">
        <v>41</v>
      </c>
      <c r="E289" s="33" t="s">
        <v>42</v>
      </c>
      <c r="F289" s="28">
        <v>11961.625</v>
      </c>
      <c r="G289" s="36"/>
      <c r="H289" s="28">
        <v>12679.398999999999</v>
      </c>
    </row>
    <row r="290" spans="1:8" ht="35.25" customHeight="1">
      <c r="A290" s="38">
        <v>281</v>
      </c>
      <c r="B290" s="32">
        <v>801</v>
      </c>
      <c r="C290" s="17" t="s">
        <v>161</v>
      </c>
      <c r="D290" s="17" t="s">
        <v>61</v>
      </c>
      <c r="E290" s="33" t="s">
        <v>195</v>
      </c>
      <c r="F290" s="28">
        <v>2904.4650000000001</v>
      </c>
      <c r="G290" s="36"/>
      <c r="H290" s="28">
        <v>2956.7</v>
      </c>
    </row>
    <row r="291" spans="1:8" ht="18" customHeight="1">
      <c r="A291" s="38">
        <v>282</v>
      </c>
      <c r="B291" s="32">
        <v>801</v>
      </c>
      <c r="C291" s="17" t="s">
        <v>161</v>
      </c>
      <c r="D291" s="17" t="s">
        <v>191</v>
      </c>
      <c r="E291" s="33" t="s">
        <v>192</v>
      </c>
      <c r="F291" s="28">
        <v>150</v>
      </c>
      <c r="G291" s="36"/>
      <c r="H291" s="28">
        <v>150</v>
      </c>
    </row>
    <row r="292" spans="1:8" ht="45" customHeight="1">
      <c r="A292" s="38">
        <v>283</v>
      </c>
      <c r="B292" s="30">
        <v>801</v>
      </c>
      <c r="C292" s="12" t="s">
        <v>162</v>
      </c>
      <c r="D292" s="12"/>
      <c r="E292" s="31" t="s">
        <v>89</v>
      </c>
      <c r="F292" s="27">
        <f>SUM(F293:F294)</f>
        <v>4317.4340000000002</v>
      </c>
      <c r="G292" s="36" t="e">
        <f>#REF!</f>
        <v>#REF!</v>
      </c>
      <c r="H292" s="27">
        <f>SUM(H293:H294)</f>
        <v>4521.7629999999999</v>
      </c>
    </row>
    <row r="293" spans="1:8" s="6" customFormat="1" ht="22.5" customHeight="1">
      <c r="A293" s="38">
        <v>284</v>
      </c>
      <c r="B293" s="32">
        <v>801</v>
      </c>
      <c r="C293" s="17" t="s">
        <v>162</v>
      </c>
      <c r="D293" s="17" t="s">
        <v>41</v>
      </c>
      <c r="E293" s="33" t="s">
        <v>42</v>
      </c>
      <c r="F293" s="28">
        <f>3209.216+416.786</f>
        <v>3626.002</v>
      </c>
      <c r="G293" s="37"/>
      <c r="H293" s="28">
        <f>3401.79+416.786</f>
        <v>3818.576</v>
      </c>
    </row>
    <row r="294" spans="1:8" ht="28.5" customHeight="1">
      <c r="A294" s="38">
        <v>285</v>
      </c>
      <c r="B294" s="32">
        <v>801</v>
      </c>
      <c r="C294" s="17" t="s">
        <v>162</v>
      </c>
      <c r="D294" s="17" t="s">
        <v>61</v>
      </c>
      <c r="E294" s="33" t="s">
        <v>195</v>
      </c>
      <c r="F294" s="28">
        <f>669.332+22.1</f>
        <v>691.43200000000002</v>
      </c>
      <c r="G294" s="36"/>
      <c r="H294" s="28">
        <f>681.087+22.1</f>
        <v>703.18700000000001</v>
      </c>
    </row>
    <row r="295" spans="1:8" s="6" customFormat="1" ht="41.25" customHeight="1">
      <c r="A295" s="38">
        <v>286</v>
      </c>
      <c r="B295" s="30">
        <v>801</v>
      </c>
      <c r="C295" s="12" t="s">
        <v>163</v>
      </c>
      <c r="D295" s="17"/>
      <c r="E295" s="31" t="s">
        <v>90</v>
      </c>
      <c r="F295" s="27">
        <f>SUM(F296:F298)</f>
        <v>3399.2139999999999</v>
      </c>
      <c r="G295" s="37"/>
      <c r="H295" s="27">
        <f>SUM(H296:H298)</f>
        <v>3399.2139999999999</v>
      </c>
    </row>
    <row r="296" spans="1:8" s="7" customFormat="1" ht="22.5" customHeight="1">
      <c r="A296" s="38">
        <v>287</v>
      </c>
      <c r="B296" s="32">
        <v>801</v>
      </c>
      <c r="C296" s="17" t="s">
        <v>163</v>
      </c>
      <c r="D296" s="17" t="s">
        <v>41</v>
      </c>
      <c r="E296" s="33" t="s">
        <v>65</v>
      </c>
      <c r="F296" s="28">
        <v>1945</v>
      </c>
      <c r="G296" s="36"/>
      <c r="H296" s="28">
        <v>1945</v>
      </c>
    </row>
    <row r="297" spans="1:8" s="6" customFormat="1" ht="29.25" customHeight="1">
      <c r="A297" s="38">
        <v>288</v>
      </c>
      <c r="B297" s="32">
        <v>801</v>
      </c>
      <c r="C297" s="17" t="s">
        <v>163</v>
      </c>
      <c r="D297" s="17" t="s">
        <v>61</v>
      </c>
      <c r="E297" s="33" t="s">
        <v>195</v>
      </c>
      <c r="F297" s="28">
        <v>1452.2139999999999</v>
      </c>
      <c r="G297" s="37"/>
      <c r="H297" s="28">
        <v>1452.2139999999999</v>
      </c>
    </row>
    <row r="298" spans="1:8" s="6" customFormat="1">
      <c r="A298" s="38">
        <v>289</v>
      </c>
      <c r="B298" s="32">
        <v>801</v>
      </c>
      <c r="C298" s="17" t="s">
        <v>163</v>
      </c>
      <c r="D298" s="17" t="s">
        <v>191</v>
      </c>
      <c r="E298" s="33" t="s">
        <v>192</v>
      </c>
      <c r="F298" s="28">
        <v>2</v>
      </c>
      <c r="G298" s="37"/>
      <c r="H298" s="28">
        <v>2</v>
      </c>
    </row>
    <row r="299" spans="1:8" s="6" customFormat="1" ht="38.25">
      <c r="A299" s="38">
        <v>290</v>
      </c>
      <c r="B299" s="30">
        <v>801</v>
      </c>
      <c r="C299" s="12" t="s">
        <v>164</v>
      </c>
      <c r="D299" s="17"/>
      <c r="E299" s="31" t="s">
        <v>91</v>
      </c>
      <c r="F299" s="27">
        <f>F300</f>
        <v>240</v>
      </c>
      <c r="G299" s="37"/>
      <c r="H299" s="27">
        <f>H300</f>
        <v>210</v>
      </c>
    </row>
    <row r="300" spans="1:8" ht="27.75" customHeight="1">
      <c r="A300" s="38">
        <v>291</v>
      </c>
      <c r="B300" s="32">
        <v>801</v>
      </c>
      <c r="C300" s="17" t="s">
        <v>164</v>
      </c>
      <c r="D300" s="17" t="s">
        <v>61</v>
      </c>
      <c r="E300" s="33" t="s">
        <v>195</v>
      </c>
      <c r="F300" s="28">
        <v>240</v>
      </c>
      <c r="G300" s="36" t="e">
        <f>#REF!+G301+#REF!+#REF!</f>
        <v>#REF!</v>
      </c>
      <c r="H300" s="28">
        <v>210</v>
      </c>
    </row>
    <row r="301" spans="1:8" ht="20.25" customHeight="1">
      <c r="A301" s="38">
        <v>292</v>
      </c>
      <c r="B301" s="30">
        <v>801</v>
      </c>
      <c r="C301" s="12" t="s">
        <v>165</v>
      </c>
      <c r="D301" s="17"/>
      <c r="E301" s="31" t="s">
        <v>92</v>
      </c>
      <c r="F301" s="27">
        <f>F302</f>
        <v>396.02</v>
      </c>
      <c r="G301" s="36" t="e">
        <f>G302</f>
        <v>#REF!</v>
      </c>
      <c r="H301" s="27">
        <f>H302</f>
        <v>394.64</v>
      </c>
    </row>
    <row r="302" spans="1:8" ht="31.5" customHeight="1">
      <c r="A302" s="38">
        <v>293</v>
      </c>
      <c r="B302" s="32">
        <v>801</v>
      </c>
      <c r="C302" s="17" t="s">
        <v>165</v>
      </c>
      <c r="D302" s="17" t="s">
        <v>61</v>
      </c>
      <c r="E302" s="33" t="s">
        <v>195</v>
      </c>
      <c r="F302" s="28">
        <v>396.02</v>
      </c>
      <c r="G302" s="36" t="e">
        <f>#REF!</f>
        <v>#REF!</v>
      </c>
      <c r="H302" s="28">
        <v>394.64</v>
      </c>
    </row>
    <row r="303" spans="1:8" ht="31.5" customHeight="1">
      <c r="A303" s="38">
        <v>294</v>
      </c>
      <c r="B303" s="30">
        <v>801</v>
      </c>
      <c r="C303" s="12" t="s">
        <v>249</v>
      </c>
      <c r="D303" s="12"/>
      <c r="E303" s="31" t="s">
        <v>250</v>
      </c>
      <c r="F303" s="27">
        <f>SUM(F304)</f>
        <v>5642.6549999999997</v>
      </c>
      <c r="G303" s="36"/>
      <c r="H303" s="27">
        <f>SUM(H304)</f>
        <v>5642.65</v>
      </c>
    </row>
    <row r="304" spans="1:8" ht="31.5" customHeight="1">
      <c r="A304" s="38">
        <v>295</v>
      </c>
      <c r="B304" s="32">
        <v>801</v>
      </c>
      <c r="C304" s="17" t="s">
        <v>249</v>
      </c>
      <c r="D304" s="17" t="s">
        <v>41</v>
      </c>
      <c r="E304" s="33" t="s">
        <v>65</v>
      </c>
      <c r="F304" s="28">
        <v>5642.6549999999997</v>
      </c>
      <c r="G304" s="36"/>
      <c r="H304" s="28">
        <v>5642.65</v>
      </c>
    </row>
    <row r="305" spans="1:11" ht="16.5" customHeight="1">
      <c r="A305" s="38">
        <v>296</v>
      </c>
      <c r="B305" s="30">
        <v>1000</v>
      </c>
      <c r="C305" s="12"/>
      <c r="D305" s="12"/>
      <c r="E305" s="50" t="s">
        <v>24</v>
      </c>
      <c r="F305" s="27">
        <f>SUM(F306+F310+F339)</f>
        <v>34040.304000000004</v>
      </c>
      <c r="G305" s="37"/>
      <c r="H305" s="27">
        <f>SUM(H306+H310+H339)</f>
        <v>33880.304000000004</v>
      </c>
    </row>
    <row r="306" spans="1:11" ht="15.75" customHeight="1">
      <c r="A306" s="38">
        <v>297</v>
      </c>
      <c r="B306" s="30">
        <v>1001</v>
      </c>
      <c r="C306" s="12"/>
      <c r="D306" s="12"/>
      <c r="E306" s="31" t="s">
        <v>29</v>
      </c>
      <c r="F306" s="27">
        <f>SUM(F307)</f>
        <v>2089</v>
      </c>
      <c r="G306" s="36" t="e">
        <f>#REF!</f>
        <v>#REF!</v>
      </c>
      <c r="H306" s="27">
        <f>SUM(H307)</f>
        <v>2089</v>
      </c>
    </row>
    <row r="307" spans="1:11" ht="47.25" customHeight="1">
      <c r="A307" s="38">
        <v>298</v>
      </c>
      <c r="B307" s="30">
        <v>1001</v>
      </c>
      <c r="C307" s="12" t="s">
        <v>120</v>
      </c>
      <c r="D307" s="12"/>
      <c r="E307" s="31" t="s">
        <v>269</v>
      </c>
      <c r="F307" s="27">
        <f>F308</f>
        <v>2089</v>
      </c>
      <c r="G307" s="36"/>
      <c r="H307" s="27">
        <f>H308</f>
        <v>2089</v>
      </c>
    </row>
    <row r="308" spans="1:11" s="6" customFormat="1" ht="63.75" customHeight="1">
      <c r="A308" s="38">
        <v>299</v>
      </c>
      <c r="B308" s="30">
        <v>1001</v>
      </c>
      <c r="C308" s="12" t="s">
        <v>166</v>
      </c>
      <c r="D308" s="12"/>
      <c r="E308" s="39" t="s">
        <v>93</v>
      </c>
      <c r="F308" s="27">
        <f>F309</f>
        <v>2089</v>
      </c>
      <c r="G308" s="37"/>
      <c r="H308" s="27">
        <f>H309</f>
        <v>2089</v>
      </c>
    </row>
    <row r="309" spans="1:11" ht="29.25" customHeight="1">
      <c r="A309" s="38">
        <v>300</v>
      </c>
      <c r="B309" s="32">
        <v>1001</v>
      </c>
      <c r="C309" s="17" t="s">
        <v>166</v>
      </c>
      <c r="D309" s="46" t="s">
        <v>45</v>
      </c>
      <c r="E309" s="33" t="s">
        <v>46</v>
      </c>
      <c r="F309" s="28">
        <v>2089</v>
      </c>
      <c r="G309" s="36" t="e">
        <f>G310+#REF!</f>
        <v>#REF!</v>
      </c>
      <c r="H309" s="28">
        <v>2089</v>
      </c>
    </row>
    <row r="310" spans="1:11" s="6" customFormat="1" ht="26.25" customHeight="1">
      <c r="A310" s="38">
        <v>301</v>
      </c>
      <c r="B310" s="30">
        <v>1003</v>
      </c>
      <c r="C310" s="12"/>
      <c r="D310" s="12"/>
      <c r="E310" s="31" t="s">
        <v>26</v>
      </c>
      <c r="F310" s="27">
        <f>SUM(F311+F321+F324+F327+F328+F336)</f>
        <v>29935.304</v>
      </c>
      <c r="G310" s="37">
        <f>G318</f>
        <v>0</v>
      </c>
      <c r="H310" s="27">
        <f>SUM(H311+H321+H324+H327+H328+H336)</f>
        <v>29775.304</v>
      </c>
    </row>
    <row r="311" spans="1:11" s="7" customFormat="1" ht="39.75" customHeight="1">
      <c r="A311" s="38">
        <v>302</v>
      </c>
      <c r="B311" s="30">
        <v>1003</v>
      </c>
      <c r="C311" s="12" t="s">
        <v>167</v>
      </c>
      <c r="D311" s="12"/>
      <c r="E311" s="31" t="s">
        <v>386</v>
      </c>
      <c r="F311" s="27">
        <f>SUM(F312+F315+F318)</f>
        <v>29532</v>
      </c>
      <c r="G311" s="36"/>
      <c r="H311" s="27">
        <f>SUM(H312+H315+H318)</f>
        <v>29532</v>
      </c>
    </row>
    <row r="312" spans="1:11" s="7" customFormat="1" ht="39.75" customHeight="1">
      <c r="A312" s="38">
        <v>303</v>
      </c>
      <c r="B312" s="30">
        <v>1003</v>
      </c>
      <c r="C312" s="12" t="s">
        <v>387</v>
      </c>
      <c r="D312" s="17"/>
      <c r="E312" s="31" t="s">
        <v>95</v>
      </c>
      <c r="F312" s="27">
        <f>SUM(F313:F314)</f>
        <v>6576</v>
      </c>
      <c r="G312" s="37"/>
      <c r="H312" s="27">
        <f>SUM(H313:H314)</f>
        <v>6576</v>
      </c>
    </row>
    <row r="313" spans="1:11" s="7" customFormat="1" ht="27.75" customHeight="1">
      <c r="A313" s="38">
        <v>304</v>
      </c>
      <c r="B313" s="32">
        <v>1003</v>
      </c>
      <c r="C313" s="17" t="s">
        <v>387</v>
      </c>
      <c r="D313" s="17" t="s">
        <v>61</v>
      </c>
      <c r="E313" s="33" t="s">
        <v>195</v>
      </c>
      <c r="F313" s="28">
        <v>76</v>
      </c>
      <c r="G313" s="37"/>
      <c r="H313" s="28">
        <v>76</v>
      </c>
    </row>
    <row r="314" spans="1:11" s="7" customFormat="1" ht="24.75" customHeight="1">
      <c r="A314" s="38">
        <v>305</v>
      </c>
      <c r="B314" s="32">
        <v>1003</v>
      </c>
      <c r="C314" s="17" t="s">
        <v>387</v>
      </c>
      <c r="D314" s="17" t="s">
        <v>43</v>
      </c>
      <c r="E314" s="33" t="s">
        <v>44</v>
      </c>
      <c r="F314" s="28">
        <v>6500</v>
      </c>
      <c r="G314" s="37"/>
      <c r="H314" s="28">
        <v>6500</v>
      </c>
    </row>
    <row r="315" spans="1:11" ht="134.25" customHeight="1">
      <c r="A315" s="38">
        <v>306</v>
      </c>
      <c r="B315" s="30">
        <v>1003</v>
      </c>
      <c r="C315" s="12" t="s">
        <v>168</v>
      </c>
      <c r="D315" s="17"/>
      <c r="E315" s="31" t="s">
        <v>94</v>
      </c>
      <c r="F315" s="27">
        <f>F317+F316</f>
        <v>3228</v>
      </c>
      <c r="G315" s="37"/>
      <c r="H315" s="27">
        <f>H317+H316</f>
        <v>3228</v>
      </c>
    </row>
    <row r="316" spans="1:11" ht="33" customHeight="1">
      <c r="A316" s="38">
        <v>307</v>
      </c>
      <c r="B316" s="32">
        <v>1003</v>
      </c>
      <c r="C316" s="17" t="s">
        <v>168</v>
      </c>
      <c r="D316" s="17" t="s">
        <v>61</v>
      </c>
      <c r="E316" s="33" t="s">
        <v>195</v>
      </c>
      <c r="F316" s="28">
        <v>38</v>
      </c>
      <c r="G316" s="36"/>
      <c r="H316" s="28">
        <v>38</v>
      </c>
      <c r="K316" s="18"/>
    </row>
    <row r="317" spans="1:11" ht="19.5" customHeight="1">
      <c r="A317" s="38">
        <v>308</v>
      </c>
      <c r="B317" s="32">
        <v>1003</v>
      </c>
      <c r="C317" s="17" t="s">
        <v>168</v>
      </c>
      <c r="D317" s="17" t="s">
        <v>43</v>
      </c>
      <c r="E317" s="33" t="s">
        <v>44</v>
      </c>
      <c r="F317" s="28">
        <v>3190</v>
      </c>
      <c r="G317" s="36"/>
      <c r="H317" s="28">
        <v>3190</v>
      </c>
      <c r="K317" s="19"/>
    </row>
    <row r="318" spans="1:11" ht="129" customHeight="1">
      <c r="A318" s="38">
        <v>309</v>
      </c>
      <c r="B318" s="30">
        <v>1003</v>
      </c>
      <c r="C318" s="12" t="s">
        <v>388</v>
      </c>
      <c r="D318" s="17"/>
      <c r="E318" s="31" t="s">
        <v>96</v>
      </c>
      <c r="F318" s="27">
        <f>SUM(F319:F320)</f>
        <v>19728</v>
      </c>
      <c r="G318" s="37"/>
      <c r="H318" s="27">
        <f>SUM(H319:H320)</f>
        <v>19728</v>
      </c>
    </row>
    <row r="319" spans="1:11" ht="28.5" customHeight="1">
      <c r="A319" s="38">
        <v>310</v>
      </c>
      <c r="B319" s="32">
        <v>1003</v>
      </c>
      <c r="C319" s="17" t="s">
        <v>388</v>
      </c>
      <c r="D319" s="17" t="s">
        <v>61</v>
      </c>
      <c r="E319" s="33" t="s">
        <v>195</v>
      </c>
      <c r="F319" s="28">
        <v>228</v>
      </c>
      <c r="G319" s="37"/>
      <c r="H319" s="28">
        <v>228</v>
      </c>
    </row>
    <row r="320" spans="1:11" s="7" customFormat="1" ht="16.5" customHeight="1">
      <c r="A320" s="38">
        <v>311</v>
      </c>
      <c r="B320" s="32">
        <v>1003</v>
      </c>
      <c r="C320" s="17" t="s">
        <v>388</v>
      </c>
      <c r="D320" s="17" t="s">
        <v>43</v>
      </c>
      <c r="E320" s="33" t="s">
        <v>44</v>
      </c>
      <c r="F320" s="28">
        <v>19500</v>
      </c>
      <c r="G320" s="37"/>
      <c r="H320" s="28">
        <v>19500</v>
      </c>
    </row>
    <row r="321" spans="1:8" ht="44.25" customHeight="1">
      <c r="A321" s="38">
        <v>312</v>
      </c>
      <c r="B321" s="30">
        <v>1003</v>
      </c>
      <c r="C321" s="12" t="s">
        <v>169</v>
      </c>
      <c r="D321" s="17"/>
      <c r="E321" s="31" t="s">
        <v>284</v>
      </c>
      <c r="F321" s="27">
        <f>SUM(F322)</f>
        <v>8.3040000000000003</v>
      </c>
      <c r="G321" s="37"/>
      <c r="H321" s="27">
        <f>SUM(H322)</f>
        <v>8.3040000000000003</v>
      </c>
    </row>
    <row r="322" spans="1:8" ht="51" customHeight="1">
      <c r="A322" s="38">
        <v>313</v>
      </c>
      <c r="B322" s="30">
        <v>1003</v>
      </c>
      <c r="C322" s="45" t="s">
        <v>170</v>
      </c>
      <c r="D322" s="17"/>
      <c r="E322" s="41" t="s">
        <v>347</v>
      </c>
      <c r="F322" s="27">
        <f>SUM(F323)</f>
        <v>8.3040000000000003</v>
      </c>
      <c r="G322" s="37"/>
      <c r="H322" s="27">
        <f>SUM(H323)</f>
        <v>8.3040000000000003</v>
      </c>
    </row>
    <row r="323" spans="1:8" ht="21" customHeight="1">
      <c r="A323" s="38">
        <v>314</v>
      </c>
      <c r="B323" s="32">
        <v>1003</v>
      </c>
      <c r="C323" s="46" t="s">
        <v>170</v>
      </c>
      <c r="D323" s="46" t="s">
        <v>43</v>
      </c>
      <c r="E323" s="33" t="s">
        <v>44</v>
      </c>
      <c r="F323" s="28">
        <v>8.3040000000000003</v>
      </c>
      <c r="G323" s="37"/>
      <c r="H323" s="28">
        <v>8.3040000000000003</v>
      </c>
    </row>
    <row r="324" spans="1:8" ht="40.5" customHeight="1">
      <c r="A324" s="38">
        <v>315</v>
      </c>
      <c r="B324" s="30">
        <v>1003</v>
      </c>
      <c r="C324" s="45" t="s">
        <v>171</v>
      </c>
      <c r="D324" s="17"/>
      <c r="E324" s="31" t="s">
        <v>328</v>
      </c>
      <c r="F324" s="27">
        <f>SUM(F325)</f>
        <v>360</v>
      </c>
      <c r="G324" s="37"/>
      <c r="H324" s="27">
        <f>SUM(H325)</f>
        <v>200</v>
      </c>
    </row>
    <row r="325" spans="1:8" ht="42" customHeight="1">
      <c r="A325" s="38">
        <v>316</v>
      </c>
      <c r="B325" s="30">
        <v>1003</v>
      </c>
      <c r="C325" s="45" t="s">
        <v>327</v>
      </c>
      <c r="D325" s="17"/>
      <c r="E325" s="31" t="s">
        <v>109</v>
      </c>
      <c r="F325" s="27">
        <f>F326</f>
        <v>360</v>
      </c>
      <c r="G325" s="37"/>
      <c r="H325" s="27">
        <f>H326</f>
        <v>200</v>
      </c>
    </row>
    <row r="326" spans="1:8" ht="25.5">
      <c r="A326" s="38">
        <v>317</v>
      </c>
      <c r="B326" s="32">
        <v>1003</v>
      </c>
      <c r="C326" s="46" t="s">
        <v>327</v>
      </c>
      <c r="D326" s="17" t="s">
        <v>45</v>
      </c>
      <c r="E326" s="33" t="s">
        <v>46</v>
      </c>
      <c r="F326" s="28">
        <v>360</v>
      </c>
      <c r="G326" s="37"/>
      <c r="H326" s="28">
        <v>200</v>
      </c>
    </row>
    <row r="327" spans="1:8" ht="47.25" customHeight="1">
      <c r="A327" s="38">
        <v>318</v>
      </c>
      <c r="B327" s="30">
        <v>1003</v>
      </c>
      <c r="C327" s="45" t="s">
        <v>251</v>
      </c>
      <c r="D327" s="12"/>
      <c r="E327" s="31" t="s">
        <v>252</v>
      </c>
      <c r="F327" s="27">
        <v>0</v>
      </c>
      <c r="G327" s="36"/>
      <c r="H327" s="27">
        <v>0</v>
      </c>
    </row>
    <row r="328" spans="1:8" ht="42" customHeight="1">
      <c r="A328" s="38">
        <v>319</v>
      </c>
      <c r="B328" s="30">
        <v>1003</v>
      </c>
      <c r="C328" s="45" t="s">
        <v>265</v>
      </c>
      <c r="D328" s="12"/>
      <c r="E328" s="41" t="s">
        <v>264</v>
      </c>
      <c r="F328" s="27">
        <f>SUM(F329)</f>
        <v>15</v>
      </c>
      <c r="G328" s="36"/>
      <c r="H328" s="27">
        <f>SUM(H329)</f>
        <v>15</v>
      </c>
    </row>
    <row r="329" spans="1:8" ht="39.75" customHeight="1">
      <c r="A329" s="38">
        <v>320</v>
      </c>
      <c r="B329" s="30">
        <v>1003</v>
      </c>
      <c r="C329" s="45" t="s">
        <v>266</v>
      </c>
      <c r="D329" s="12"/>
      <c r="E329" s="44" t="s">
        <v>356</v>
      </c>
      <c r="F329" s="27">
        <f>SUM(F330+F332+F334)</f>
        <v>15</v>
      </c>
      <c r="G329" s="36"/>
      <c r="H329" s="27">
        <f>SUM(H330+H332+H334)</f>
        <v>15</v>
      </c>
    </row>
    <row r="330" spans="1:8" ht="33.75" customHeight="1">
      <c r="A330" s="38">
        <v>321</v>
      </c>
      <c r="B330" s="30">
        <v>1003</v>
      </c>
      <c r="C330" s="45" t="s">
        <v>357</v>
      </c>
      <c r="D330" s="12"/>
      <c r="E330" s="44" t="s">
        <v>393</v>
      </c>
      <c r="F330" s="27">
        <f>SUM(F331)</f>
        <v>5</v>
      </c>
      <c r="G330" s="36"/>
      <c r="H330" s="27">
        <f>SUM(H331)</f>
        <v>5</v>
      </c>
    </row>
    <row r="331" spans="1:8" ht="38.25">
      <c r="A331" s="38">
        <v>322</v>
      </c>
      <c r="B331" s="32">
        <v>1003</v>
      </c>
      <c r="C331" s="46" t="s">
        <v>357</v>
      </c>
      <c r="D331" s="17" t="s">
        <v>61</v>
      </c>
      <c r="E331" s="33" t="s">
        <v>195</v>
      </c>
      <c r="F331" s="28">
        <v>5</v>
      </c>
      <c r="G331" s="37"/>
      <c r="H331" s="28">
        <v>5</v>
      </c>
    </row>
    <row r="332" spans="1:8" ht="33" customHeight="1">
      <c r="A332" s="38">
        <v>323</v>
      </c>
      <c r="B332" s="30">
        <v>1003</v>
      </c>
      <c r="C332" s="45" t="s">
        <v>358</v>
      </c>
      <c r="D332" s="12"/>
      <c r="E332" s="31" t="s">
        <v>359</v>
      </c>
      <c r="F332" s="27">
        <f>SUM(F333)</f>
        <v>5</v>
      </c>
      <c r="G332" s="36"/>
      <c r="H332" s="27">
        <f>SUM(H333)</f>
        <v>5</v>
      </c>
    </row>
    <row r="333" spans="1:8" ht="38.25">
      <c r="A333" s="38">
        <v>324</v>
      </c>
      <c r="B333" s="32">
        <v>1003</v>
      </c>
      <c r="C333" s="46" t="s">
        <v>358</v>
      </c>
      <c r="D333" s="17" t="s">
        <v>61</v>
      </c>
      <c r="E333" s="33" t="s">
        <v>195</v>
      </c>
      <c r="F333" s="28">
        <v>5</v>
      </c>
      <c r="G333" s="37"/>
      <c r="H333" s="28">
        <v>5</v>
      </c>
    </row>
    <row r="334" spans="1:8" ht="49.5" customHeight="1">
      <c r="A334" s="38">
        <v>325</v>
      </c>
      <c r="B334" s="30">
        <v>1003</v>
      </c>
      <c r="C334" s="45" t="s">
        <v>360</v>
      </c>
      <c r="D334" s="12"/>
      <c r="E334" s="31" t="s">
        <v>361</v>
      </c>
      <c r="F334" s="27">
        <f>SUM(F335)</f>
        <v>5</v>
      </c>
      <c r="G334" s="36"/>
      <c r="H334" s="27">
        <f>SUM(H335)</f>
        <v>5</v>
      </c>
    </row>
    <row r="335" spans="1:8" ht="38.25">
      <c r="A335" s="38">
        <v>326</v>
      </c>
      <c r="B335" s="32">
        <v>1003</v>
      </c>
      <c r="C335" s="46" t="s">
        <v>360</v>
      </c>
      <c r="D335" s="17" t="s">
        <v>61</v>
      </c>
      <c r="E335" s="33" t="s">
        <v>195</v>
      </c>
      <c r="F335" s="28">
        <v>5</v>
      </c>
      <c r="G335" s="37"/>
      <c r="H335" s="28">
        <v>5</v>
      </c>
    </row>
    <row r="336" spans="1:8" ht="22.5" customHeight="1">
      <c r="A336" s="62">
        <v>327</v>
      </c>
      <c r="B336" s="30">
        <v>1003</v>
      </c>
      <c r="C336" s="45" t="s">
        <v>115</v>
      </c>
      <c r="D336" s="12"/>
      <c r="E336" s="31" t="s">
        <v>58</v>
      </c>
      <c r="F336" s="27">
        <f>SUM(F337)</f>
        <v>20</v>
      </c>
      <c r="G336" s="37"/>
      <c r="H336" s="27">
        <f>SUM(H337)</f>
        <v>20</v>
      </c>
    </row>
    <row r="337" spans="1:8" ht="74.25" customHeight="1">
      <c r="A337" s="62">
        <v>328</v>
      </c>
      <c r="B337" s="30">
        <v>1003</v>
      </c>
      <c r="C337" s="45" t="s">
        <v>365</v>
      </c>
      <c r="D337" s="45"/>
      <c r="E337" s="43" t="s">
        <v>110</v>
      </c>
      <c r="F337" s="27">
        <f>SUM(F338)</f>
        <v>20</v>
      </c>
      <c r="G337" s="37"/>
      <c r="H337" s="27">
        <f>SUM(H338)</f>
        <v>20</v>
      </c>
    </row>
    <row r="338" spans="1:8" ht="43.5" customHeight="1">
      <c r="A338" s="62">
        <v>329</v>
      </c>
      <c r="B338" s="32">
        <v>1003</v>
      </c>
      <c r="C338" s="46" t="s">
        <v>365</v>
      </c>
      <c r="D338" s="46" t="s">
        <v>50</v>
      </c>
      <c r="E338" s="33" t="s">
        <v>197</v>
      </c>
      <c r="F338" s="28">
        <v>20</v>
      </c>
      <c r="G338" s="37"/>
      <c r="H338" s="28">
        <v>20</v>
      </c>
    </row>
    <row r="339" spans="1:8" s="7" customFormat="1" ht="23.25" customHeight="1">
      <c r="A339" s="62">
        <v>330</v>
      </c>
      <c r="B339" s="30">
        <v>1006</v>
      </c>
      <c r="C339" s="46"/>
      <c r="D339" s="45"/>
      <c r="E339" s="31" t="s">
        <v>38</v>
      </c>
      <c r="F339" s="27">
        <f>SUM(F340)</f>
        <v>2016</v>
      </c>
      <c r="G339" s="36"/>
      <c r="H339" s="27">
        <f>SUM(H340)</f>
        <v>2016</v>
      </c>
    </row>
    <row r="340" spans="1:8" ht="32.25" customHeight="1">
      <c r="A340" s="62">
        <v>331</v>
      </c>
      <c r="B340" s="30">
        <v>1006</v>
      </c>
      <c r="C340" s="12" t="s">
        <v>167</v>
      </c>
      <c r="D340" s="12"/>
      <c r="E340" s="31" t="s">
        <v>386</v>
      </c>
      <c r="F340" s="27">
        <f>SUM(F341+F344)</f>
        <v>2016</v>
      </c>
      <c r="G340" s="36" t="e">
        <f>G344+G343+G364</f>
        <v>#REF!</v>
      </c>
      <c r="H340" s="27">
        <f>SUM(H341+H344)</f>
        <v>2016</v>
      </c>
    </row>
    <row r="341" spans="1:8" ht="126" customHeight="1">
      <c r="A341" s="62">
        <v>332</v>
      </c>
      <c r="B341" s="30">
        <v>1006</v>
      </c>
      <c r="C341" s="12" t="s">
        <v>387</v>
      </c>
      <c r="D341" s="12"/>
      <c r="E341" s="31" t="s">
        <v>97</v>
      </c>
      <c r="F341" s="27">
        <f>SUM(F342:F343)</f>
        <v>597</v>
      </c>
      <c r="G341" s="36"/>
      <c r="H341" s="27">
        <f>SUM(H342:H343)</f>
        <v>597</v>
      </c>
    </row>
    <row r="342" spans="1:8" ht="32.25" customHeight="1">
      <c r="A342" s="62">
        <v>333</v>
      </c>
      <c r="B342" s="32">
        <v>1006</v>
      </c>
      <c r="C342" s="17" t="s">
        <v>387</v>
      </c>
      <c r="D342" s="17" t="s">
        <v>47</v>
      </c>
      <c r="E342" s="33" t="s">
        <v>196</v>
      </c>
      <c r="F342" s="28">
        <v>337.5</v>
      </c>
      <c r="G342" s="36"/>
      <c r="H342" s="28">
        <v>337.5</v>
      </c>
    </row>
    <row r="343" spans="1:8" ht="32.25" customHeight="1">
      <c r="A343" s="62">
        <v>334</v>
      </c>
      <c r="B343" s="32">
        <v>1006</v>
      </c>
      <c r="C343" s="17" t="s">
        <v>387</v>
      </c>
      <c r="D343" s="17" t="s">
        <v>61</v>
      </c>
      <c r="E343" s="33" t="s">
        <v>195</v>
      </c>
      <c r="F343" s="28">
        <v>259.5</v>
      </c>
      <c r="G343" s="36" t="e">
        <f>G347+#REF!+#REF!+G354+#REF!+#REF!+#REF!</f>
        <v>#REF!</v>
      </c>
      <c r="H343" s="28">
        <v>259.5</v>
      </c>
    </row>
    <row r="344" spans="1:8" ht="131.25" customHeight="1">
      <c r="A344" s="38">
        <v>335</v>
      </c>
      <c r="B344" s="30">
        <v>1006</v>
      </c>
      <c r="C344" s="12" t="s">
        <v>388</v>
      </c>
      <c r="D344" s="12"/>
      <c r="E344" s="31" t="s">
        <v>98</v>
      </c>
      <c r="F344" s="27">
        <f>SUM(F345:F346)</f>
        <v>1419</v>
      </c>
      <c r="G344" s="36" t="e">
        <f>G345</f>
        <v>#REF!</v>
      </c>
      <c r="H344" s="27">
        <f>SUM(H345:H346)</f>
        <v>1419</v>
      </c>
    </row>
    <row r="345" spans="1:8" ht="17.25" customHeight="1">
      <c r="A345" s="38">
        <v>336</v>
      </c>
      <c r="B345" s="32">
        <v>1006</v>
      </c>
      <c r="C345" s="17" t="s">
        <v>388</v>
      </c>
      <c r="D345" s="17" t="s">
        <v>47</v>
      </c>
      <c r="E345" s="33" t="s">
        <v>196</v>
      </c>
      <c r="F345" s="28">
        <v>856</v>
      </c>
      <c r="G345" s="36" t="e">
        <f>G346</f>
        <v>#REF!</v>
      </c>
      <c r="H345" s="28">
        <v>856</v>
      </c>
    </row>
    <row r="346" spans="1:8" ht="25.5" customHeight="1">
      <c r="A346" s="38">
        <v>337</v>
      </c>
      <c r="B346" s="32">
        <v>1006</v>
      </c>
      <c r="C346" s="17" t="s">
        <v>388</v>
      </c>
      <c r="D346" s="17" t="s">
        <v>61</v>
      </c>
      <c r="E346" s="33" t="s">
        <v>195</v>
      </c>
      <c r="F346" s="28">
        <v>563</v>
      </c>
      <c r="G346" s="36" t="e">
        <f>#REF!</f>
        <v>#REF!</v>
      </c>
      <c r="H346" s="28">
        <v>563</v>
      </c>
    </row>
    <row r="347" spans="1:8" ht="21.75" customHeight="1">
      <c r="A347" s="62">
        <v>338</v>
      </c>
      <c r="B347" s="30">
        <v>1100</v>
      </c>
      <c r="C347" s="45"/>
      <c r="D347" s="45"/>
      <c r="E347" s="31" t="s">
        <v>34</v>
      </c>
      <c r="F347" s="27">
        <f>SUM(F348)</f>
        <v>7941.2</v>
      </c>
      <c r="G347" s="36" t="e">
        <f>#REF!+#REF!</f>
        <v>#REF!</v>
      </c>
      <c r="H347" s="27">
        <f>SUM(H348)</f>
        <v>7941.24</v>
      </c>
    </row>
    <row r="348" spans="1:8" ht="21.75" customHeight="1">
      <c r="A348" s="62">
        <v>339</v>
      </c>
      <c r="B348" s="30">
        <v>1102</v>
      </c>
      <c r="C348" s="45"/>
      <c r="D348" s="45"/>
      <c r="E348" s="31" t="s">
        <v>185</v>
      </c>
      <c r="F348" s="27">
        <f>SUM(F349)</f>
        <v>7941.2</v>
      </c>
      <c r="G348" s="36"/>
      <c r="H348" s="27">
        <f>SUM(H349)</f>
        <v>7941.24</v>
      </c>
    </row>
    <row r="349" spans="1:8" ht="47.25" customHeight="1">
      <c r="A349" s="62">
        <v>340</v>
      </c>
      <c r="B349" s="30">
        <v>1102</v>
      </c>
      <c r="C349" s="12" t="s">
        <v>138</v>
      </c>
      <c r="D349" s="12"/>
      <c r="E349" s="31" t="s">
        <v>274</v>
      </c>
      <c r="F349" s="27">
        <f>SUM(F350+F352)</f>
        <v>7941.2</v>
      </c>
      <c r="G349" s="37">
        <v>14541</v>
      </c>
      <c r="H349" s="27">
        <f>SUM(H350+H352)</f>
        <v>7941.24</v>
      </c>
    </row>
    <row r="350" spans="1:8" ht="28.5" customHeight="1">
      <c r="A350" s="62">
        <v>341</v>
      </c>
      <c r="B350" s="30">
        <v>1102</v>
      </c>
      <c r="C350" s="12" t="s">
        <v>180</v>
      </c>
      <c r="D350" s="12"/>
      <c r="E350" s="44" t="s">
        <v>108</v>
      </c>
      <c r="F350" s="27">
        <f>SUM(F351)</f>
        <v>70</v>
      </c>
      <c r="G350" s="37"/>
      <c r="H350" s="27">
        <f>SUM(H351)</f>
        <v>70</v>
      </c>
    </row>
    <row r="351" spans="1:8" ht="35.25" customHeight="1">
      <c r="A351" s="62">
        <v>342</v>
      </c>
      <c r="B351" s="32">
        <v>1102</v>
      </c>
      <c r="C351" s="17" t="s">
        <v>180</v>
      </c>
      <c r="D351" s="17" t="s">
        <v>61</v>
      </c>
      <c r="E351" s="33" t="s">
        <v>195</v>
      </c>
      <c r="F351" s="28">
        <v>70</v>
      </c>
      <c r="G351" s="37"/>
      <c r="H351" s="28">
        <v>70</v>
      </c>
    </row>
    <row r="352" spans="1:8" ht="30.75" customHeight="1">
      <c r="A352" s="63">
        <v>343</v>
      </c>
      <c r="B352" s="30">
        <v>1102</v>
      </c>
      <c r="C352" s="12" t="s">
        <v>181</v>
      </c>
      <c r="D352" s="12"/>
      <c r="E352" s="31" t="s">
        <v>100</v>
      </c>
      <c r="F352" s="27">
        <f>SUM(F353:F355)</f>
        <v>7871.2</v>
      </c>
      <c r="G352" s="37">
        <v>7823</v>
      </c>
      <c r="H352" s="27">
        <f>SUM(H353:H355)</f>
        <v>7871.24</v>
      </c>
    </row>
    <row r="353" spans="1:9" ht="24" customHeight="1">
      <c r="A353" s="62">
        <v>344</v>
      </c>
      <c r="B353" s="32">
        <v>1102</v>
      </c>
      <c r="C353" s="17" t="s">
        <v>181</v>
      </c>
      <c r="D353" s="17" t="s">
        <v>41</v>
      </c>
      <c r="E353" s="33" t="s">
        <v>65</v>
      </c>
      <c r="F353" s="28">
        <v>5900</v>
      </c>
      <c r="G353" s="37"/>
      <c r="H353" s="28">
        <v>5900</v>
      </c>
    </row>
    <row r="354" spans="1:9" ht="27.75" customHeight="1">
      <c r="A354" s="62">
        <v>345</v>
      </c>
      <c r="B354" s="32">
        <v>1102</v>
      </c>
      <c r="C354" s="17" t="s">
        <v>181</v>
      </c>
      <c r="D354" s="17" t="s">
        <v>61</v>
      </c>
      <c r="E354" s="33" t="s">
        <v>99</v>
      </c>
      <c r="F354" s="28">
        <v>1921.2</v>
      </c>
      <c r="G354" s="36" t="e">
        <f>#REF!</f>
        <v>#REF!</v>
      </c>
      <c r="H354" s="28">
        <v>1921.24</v>
      </c>
    </row>
    <row r="355" spans="1:9" ht="21" customHeight="1">
      <c r="A355" s="62">
        <v>346</v>
      </c>
      <c r="B355" s="32">
        <v>1102</v>
      </c>
      <c r="C355" s="17" t="s">
        <v>181</v>
      </c>
      <c r="D355" s="17" t="s">
        <v>191</v>
      </c>
      <c r="E355" s="33" t="s">
        <v>192</v>
      </c>
      <c r="F355" s="28">
        <v>50</v>
      </c>
      <c r="G355" s="36"/>
      <c r="H355" s="28">
        <v>50</v>
      </c>
    </row>
    <row r="356" spans="1:9" s="6" customFormat="1" ht="15.75">
      <c r="A356" s="62">
        <v>347</v>
      </c>
      <c r="B356" s="30">
        <v>1200</v>
      </c>
      <c r="C356" s="12"/>
      <c r="D356" s="12"/>
      <c r="E356" s="50" t="s">
        <v>53</v>
      </c>
      <c r="F356" s="27">
        <f>SUM(F357)</f>
        <v>503</v>
      </c>
      <c r="G356" s="37"/>
      <c r="H356" s="27">
        <f>SUM(H357)</f>
        <v>503.03999999999996</v>
      </c>
    </row>
    <row r="357" spans="1:9" s="6" customFormat="1" ht="15.75">
      <c r="A357" s="62">
        <v>348</v>
      </c>
      <c r="B357" s="30">
        <v>1202</v>
      </c>
      <c r="C357" s="12"/>
      <c r="D357" s="12"/>
      <c r="E357" s="50" t="s">
        <v>186</v>
      </c>
      <c r="F357" s="27">
        <f>SUM(F358+F361)</f>
        <v>503</v>
      </c>
      <c r="G357" s="37"/>
      <c r="H357" s="27">
        <f>SUM(H358+H361)</f>
        <v>503.03999999999996</v>
      </c>
    </row>
    <row r="358" spans="1:9" s="6" customFormat="1" ht="39.75" customHeight="1">
      <c r="A358" s="62">
        <v>349</v>
      </c>
      <c r="B358" s="30">
        <v>1202</v>
      </c>
      <c r="C358" s="12" t="s">
        <v>120</v>
      </c>
      <c r="D358" s="12"/>
      <c r="E358" s="31" t="s">
        <v>269</v>
      </c>
      <c r="F358" s="27">
        <f>SUM(F359)</f>
        <v>353</v>
      </c>
      <c r="G358" s="37"/>
      <c r="H358" s="27">
        <f>SUM(H359)</f>
        <v>353.02</v>
      </c>
    </row>
    <row r="359" spans="1:9" s="7" customFormat="1" ht="32.25" customHeight="1">
      <c r="A359" s="62">
        <v>350</v>
      </c>
      <c r="B359" s="30">
        <v>1202</v>
      </c>
      <c r="C359" s="12" t="s">
        <v>172</v>
      </c>
      <c r="D359" s="12"/>
      <c r="E359" s="31" t="s">
        <v>101</v>
      </c>
      <c r="F359" s="27">
        <f>SUM(F360)</f>
        <v>353</v>
      </c>
      <c r="G359" s="36"/>
      <c r="H359" s="27">
        <f>SUM(H360)</f>
        <v>353.02</v>
      </c>
      <c r="I359" s="6"/>
    </row>
    <row r="360" spans="1:9" ht="21" customHeight="1">
      <c r="A360" s="62">
        <v>351</v>
      </c>
      <c r="B360" s="32">
        <v>1202</v>
      </c>
      <c r="C360" s="17" t="s">
        <v>172</v>
      </c>
      <c r="D360" s="17" t="s">
        <v>287</v>
      </c>
      <c r="E360" s="64" t="s">
        <v>368</v>
      </c>
      <c r="F360" s="28">
        <v>353</v>
      </c>
      <c r="G360" s="37"/>
      <c r="H360" s="28">
        <v>353.02</v>
      </c>
      <c r="I360" s="7"/>
    </row>
    <row r="361" spans="1:9">
      <c r="A361" s="62">
        <v>352</v>
      </c>
      <c r="B361" s="30">
        <v>1202</v>
      </c>
      <c r="C361" s="12" t="s">
        <v>115</v>
      </c>
      <c r="D361" s="17"/>
      <c r="E361" s="31" t="s">
        <v>58</v>
      </c>
      <c r="F361" s="27">
        <f>SUM(F362)</f>
        <v>150</v>
      </c>
      <c r="G361" s="37"/>
      <c r="H361" s="27">
        <f>SUM(H362)</f>
        <v>150.02000000000001</v>
      </c>
    </row>
    <row r="362" spans="1:9" ht="35.25" customHeight="1">
      <c r="A362" s="62">
        <v>353</v>
      </c>
      <c r="B362" s="30">
        <v>1202</v>
      </c>
      <c r="C362" s="12" t="s">
        <v>178</v>
      </c>
      <c r="D362" s="17"/>
      <c r="E362" s="31" t="s">
        <v>102</v>
      </c>
      <c r="F362" s="27">
        <f>SUM(F363)</f>
        <v>150</v>
      </c>
      <c r="G362" s="37"/>
      <c r="H362" s="27">
        <f>SUM(H363)</f>
        <v>150.02000000000001</v>
      </c>
    </row>
    <row r="363" spans="1:9" ht="20.25" customHeight="1">
      <c r="A363" s="62">
        <v>354</v>
      </c>
      <c r="B363" s="32">
        <v>1202</v>
      </c>
      <c r="C363" s="17" t="s">
        <v>178</v>
      </c>
      <c r="D363" s="17" t="s">
        <v>287</v>
      </c>
      <c r="E363" s="64" t="s">
        <v>368</v>
      </c>
      <c r="F363" s="28">
        <v>150</v>
      </c>
      <c r="G363" s="37"/>
      <c r="H363" s="28">
        <v>150.02000000000001</v>
      </c>
    </row>
    <row r="364" spans="1:9" s="7" customFormat="1" ht="31.5">
      <c r="A364" s="62">
        <v>355</v>
      </c>
      <c r="B364" s="30">
        <v>1300</v>
      </c>
      <c r="C364" s="17"/>
      <c r="D364" s="17"/>
      <c r="E364" s="50" t="s">
        <v>6</v>
      </c>
      <c r="F364" s="27">
        <f>SUM(F365)</f>
        <v>0.35</v>
      </c>
      <c r="G364" s="36" t="e">
        <f>#REF!+G368</f>
        <v>#REF!</v>
      </c>
      <c r="H364" s="27">
        <f>SUM(H365)</f>
        <v>0</v>
      </c>
      <c r="I364"/>
    </row>
    <row r="365" spans="1:9" s="7" customFormat="1" ht="31.5">
      <c r="A365" s="62">
        <v>356</v>
      </c>
      <c r="B365" s="30">
        <v>1301</v>
      </c>
      <c r="C365" s="17"/>
      <c r="D365" s="17"/>
      <c r="E365" s="50" t="s">
        <v>187</v>
      </c>
      <c r="F365" s="27">
        <f>SUM(F366)</f>
        <v>0.35</v>
      </c>
      <c r="G365" s="36"/>
      <c r="H365" s="27">
        <f>SUM(H366)</f>
        <v>0</v>
      </c>
      <c r="I365"/>
    </row>
    <row r="366" spans="1:9" s="6" customFormat="1" ht="38.25">
      <c r="A366" s="62">
        <v>357</v>
      </c>
      <c r="B366" s="30">
        <v>1301</v>
      </c>
      <c r="C366" s="12" t="s">
        <v>120</v>
      </c>
      <c r="D366" s="12"/>
      <c r="E366" s="31" t="s">
        <v>269</v>
      </c>
      <c r="F366" s="27">
        <f>SUM(F367)</f>
        <v>0.35</v>
      </c>
      <c r="G366" s="37"/>
      <c r="H366" s="27">
        <f>SUM(H367)</f>
        <v>0</v>
      </c>
      <c r="I366" s="7"/>
    </row>
    <row r="367" spans="1:9" s="7" customFormat="1" ht="15" customHeight="1">
      <c r="A367" s="62">
        <v>358</v>
      </c>
      <c r="B367" s="30">
        <v>1301</v>
      </c>
      <c r="C367" s="12" t="s">
        <v>173</v>
      </c>
      <c r="D367" s="12"/>
      <c r="E367" s="31" t="s">
        <v>103</v>
      </c>
      <c r="F367" s="27">
        <f>F368</f>
        <v>0.35</v>
      </c>
      <c r="G367" s="36"/>
      <c r="H367" s="27">
        <f>H368</f>
        <v>0</v>
      </c>
      <c r="I367" s="6"/>
    </row>
    <row r="368" spans="1:9" ht="24" customHeight="1">
      <c r="A368" s="62">
        <v>359</v>
      </c>
      <c r="B368" s="32">
        <v>1301</v>
      </c>
      <c r="C368" s="17" t="s">
        <v>173</v>
      </c>
      <c r="D368" s="17" t="s">
        <v>188</v>
      </c>
      <c r="E368" s="33" t="s">
        <v>260</v>
      </c>
      <c r="F368" s="28">
        <v>0.35</v>
      </c>
      <c r="G368" s="36" t="e">
        <f>#REF!</f>
        <v>#REF!</v>
      </c>
      <c r="H368" s="28">
        <v>0</v>
      </c>
      <c r="I368" s="7"/>
    </row>
    <row r="369" spans="1:9" ht="16.5" customHeight="1">
      <c r="A369" s="62">
        <v>360</v>
      </c>
      <c r="B369" s="32"/>
      <c r="C369" s="17"/>
      <c r="D369" s="17"/>
      <c r="E369" s="50" t="s">
        <v>32</v>
      </c>
      <c r="F369" s="66">
        <f>SUM(F9+F75+F81+F127+F192+F231+F236+F285+F305+F347+F356+F364)</f>
        <v>306031.40100000001</v>
      </c>
      <c r="G369" s="36" t="e">
        <f>G9+G75+G81+#REF!+#REF!+G233+#REF!+G306+G340+#REF!+#REF!</f>
        <v>#REF!</v>
      </c>
      <c r="H369" s="66">
        <f>SUM(H9+H75+H81+H127+H192+H231+H236+H285+H305+H347+H356+H364)</f>
        <v>314366.95899999997</v>
      </c>
      <c r="I369" s="24"/>
    </row>
    <row r="370" spans="1:9" ht="12.75" customHeight="1">
      <c r="A370" s="2"/>
      <c r="B370" s="4"/>
      <c r="C370" s="16"/>
      <c r="D370" s="5"/>
      <c r="E370" s="21"/>
    </row>
    <row r="371" spans="1:9" ht="12.75" customHeight="1">
      <c r="A371" s="78" t="s">
        <v>216</v>
      </c>
      <c r="B371" s="78"/>
      <c r="C371" s="78"/>
      <c r="D371" s="78"/>
      <c r="E371" s="78"/>
      <c r="F371" s="78"/>
      <c r="G371" s="68"/>
      <c r="H371" s="68"/>
    </row>
    <row r="372" spans="1:9">
      <c r="A372" s="67"/>
      <c r="B372" s="68"/>
      <c r="C372" s="68"/>
      <c r="D372" s="68"/>
      <c r="E372" s="68"/>
      <c r="F372" s="68"/>
      <c r="G372" s="25"/>
    </row>
    <row r="374" spans="1:9">
      <c r="G374" s="11"/>
      <c r="H374" s="11"/>
    </row>
  </sheetData>
  <autoFilter ref="A8:G371"/>
  <mergeCells count="9">
    <mergeCell ref="A372:F372"/>
    <mergeCell ref="I196:L196"/>
    <mergeCell ref="I99:J99"/>
    <mergeCell ref="A6:H6"/>
    <mergeCell ref="E1:H1"/>
    <mergeCell ref="E2:H2"/>
    <mergeCell ref="E3:H3"/>
    <mergeCell ref="B4:H4"/>
    <mergeCell ref="A371:H371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2018-11-18T06:49:49Z</cp:lastPrinted>
  <dcterms:created xsi:type="dcterms:W3CDTF">1996-10-08T23:32:33Z</dcterms:created>
  <dcterms:modified xsi:type="dcterms:W3CDTF">2018-11-28T15:48:39Z</dcterms:modified>
</cp:coreProperties>
</file>