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ДЕКАБРЬ 2021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Прил.4!$A$8:$L$440</definedName>
    <definedName name="_xlnm.Print_Area" localSheetId="0">Прил.4!$A$1:$L$440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0" i="7" l="1"/>
  <c r="J310" i="7"/>
  <c r="K310" i="7"/>
  <c r="L310" i="7"/>
  <c r="L304" i="7"/>
  <c r="K304" i="7"/>
  <c r="J304" i="7"/>
  <c r="L60" i="7" l="1"/>
  <c r="L59" i="7" s="1"/>
  <c r="K59" i="7"/>
  <c r="J59" i="7"/>
  <c r="L435" i="7" l="1"/>
  <c r="L434" i="7" s="1"/>
  <c r="L433" i="7" s="1"/>
  <c r="L432" i="7" s="1"/>
  <c r="L431" i="7" s="1"/>
  <c r="K434" i="7"/>
  <c r="K433" i="7" s="1"/>
  <c r="K432" i="7" s="1"/>
  <c r="K431" i="7" s="1"/>
  <c r="J434" i="7"/>
  <c r="J433" i="7" s="1"/>
  <c r="J432" i="7" s="1"/>
  <c r="J431" i="7" s="1"/>
  <c r="L410" i="7"/>
  <c r="K408" i="7"/>
  <c r="J408" i="7"/>
  <c r="L392" i="7"/>
  <c r="K390" i="7"/>
  <c r="J390" i="7"/>
  <c r="L380" i="7"/>
  <c r="L382" i="7"/>
  <c r="L384" i="7"/>
  <c r="L386" i="7"/>
  <c r="K385" i="7"/>
  <c r="K383" i="7"/>
  <c r="K381" i="7"/>
  <c r="J381" i="7"/>
  <c r="J383" i="7"/>
  <c r="J385" i="7"/>
  <c r="K332" i="7"/>
  <c r="J332" i="7"/>
  <c r="L335" i="7"/>
  <c r="K325" i="7"/>
  <c r="J325" i="7"/>
  <c r="L328" i="7"/>
  <c r="L408" i="7" l="1"/>
  <c r="L390" i="7"/>
  <c r="L383" i="7"/>
  <c r="L381" i="7"/>
  <c r="L385" i="7"/>
  <c r="K197" i="7"/>
  <c r="J197" i="7"/>
  <c r="L198" i="7"/>
  <c r="L197" i="7" l="1"/>
  <c r="L120" i="7"/>
  <c r="K119" i="7"/>
  <c r="J119" i="7"/>
  <c r="L119" i="7" l="1"/>
  <c r="L81" i="7"/>
  <c r="L82" i="7"/>
  <c r="L83" i="7"/>
  <c r="K80" i="7"/>
  <c r="J80" i="7"/>
  <c r="J79" i="7" s="1"/>
  <c r="L54" i="7"/>
  <c r="K53" i="7"/>
  <c r="J53" i="7"/>
  <c r="L53" i="7" l="1"/>
  <c r="L80" i="7"/>
  <c r="K79" i="7"/>
  <c r="L79" i="7" s="1"/>
  <c r="L430" i="7"/>
  <c r="K428" i="7"/>
  <c r="K427" i="7" s="1"/>
  <c r="K426" i="7" s="1"/>
  <c r="K425" i="7" s="1"/>
  <c r="L422" i="7"/>
  <c r="K421" i="7"/>
  <c r="K420" i="7" s="1"/>
  <c r="K419" i="7" s="1"/>
  <c r="K417" i="7"/>
  <c r="K415" i="7"/>
  <c r="L398" i="7"/>
  <c r="L400" i="7"/>
  <c r="L404" i="7"/>
  <c r="K407" i="7"/>
  <c r="K406" i="7" s="1"/>
  <c r="K405" i="7" s="1"/>
  <c r="K403" i="7"/>
  <c r="K402" i="7" s="1"/>
  <c r="K401" i="7" s="1"/>
  <c r="K397" i="7"/>
  <c r="K399" i="7"/>
  <c r="K389" i="7"/>
  <c r="K375" i="7"/>
  <c r="L376" i="7"/>
  <c r="L378" i="7"/>
  <c r="L379" i="7"/>
  <c r="K377" i="7"/>
  <c r="L367" i="7"/>
  <c r="L368" i="7"/>
  <c r="L370" i="7"/>
  <c r="L371" i="7"/>
  <c r="K369" i="7"/>
  <c r="K366" i="7"/>
  <c r="L363" i="7"/>
  <c r="K362" i="7"/>
  <c r="K361" i="7" s="1"/>
  <c r="K360" i="7" s="1"/>
  <c r="L359" i="7"/>
  <c r="K358" i="7"/>
  <c r="K357" i="7" s="1"/>
  <c r="L355" i="7"/>
  <c r="K354" i="7"/>
  <c r="K352" i="7"/>
  <c r="K351" i="7" l="1"/>
  <c r="K424" i="7"/>
  <c r="K414" i="7"/>
  <c r="K413" i="7" s="1"/>
  <c r="K396" i="7"/>
  <c r="K395" i="7" s="1"/>
  <c r="K374" i="7"/>
  <c r="K373" i="7" s="1"/>
  <c r="K356" i="7"/>
  <c r="K388" i="7"/>
  <c r="K365" i="7"/>
  <c r="K423" i="7" l="1"/>
  <c r="K412" i="7"/>
  <c r="K372" i="7"/>
  <c r="K364" i="7"/>
  <c r="K394" i="7"/>
  <c r="K387" i="7"/>
  <c r="L350" i="7"/>
  <c r="K349" i="7"/>
  <c r="K348" i="7" s="1"/>
  <c r="K342" i="7"/>
  <c r="K341" i="7" s="1"/>
  <c r="L340" i="7"/>
  <c r="K339" i="7"/>
  <c r="K338" i="7" s="1"/>
  <c r="L326" i="7"/>
  <c r="L330" i="7"/>
  <c r="L331" i="7"/>
  <c r="L333" i="7"/>
  <c r="L337" i="7"/>
  <c r="K336" i="7"/>
  <c r="K329" i="7"/>
  <c r="L322" i="7"/>
  <c r="K321" i="7"/>
  <c r="K320" i="7" s="1"/>
  <c r="K319" i="7" s="1"/>
  <c r="L298" i="7"/>
  <c r="L299" i="7"/>
  <c r="L300" i="7"/>
  <c r="L302" i="7"/>
  <c r="L303" i="7"/>
  <c r="L307" i="7"/>
  <c r="L308" i="7"/>
  <c r="L309" i="7"/>
  <c r="L317" i="7"/>
  <c r="K316" i="7"/>
  <c r="K314" i="7"/>
  <c r="K312" i="7"/>
  <c r="K306" i="7"/>
  <c r="K301" i="7"/>
  <c r="K297" i="7"/>
  <c r="K292" i="7"/>
  <c r="K291" i="7" s="1"/>
  <c r="K289" i="7"/>
  <c r="K288" i="7" s="1"/>
  <c r="L290" i="7"/>
  <c r="L285" i="7"/>
  <c r="L287" i="7"/>
  <c r="K284" i="7"/>
  <c r="K286" i="7"/>
  <c r="K283" i="7" s="1"/>
  <c r="L280" i="7"/>
  <c r="L282" i="7"/>
  <c r="K279" i="7"/>
  <c r="K281" i="7"/>
  <c r="K278" i="7" s="1"/>
  <c r="K274" i="7"/>
  <c r="K276" i="7"/>
  <c r="L270" i="7"/>
  <c r="L272" i="7"/>
  <c r="K269" i="7"/>
  <c r="K271" i="7"/>
  <c r="L265" i="7"/>
  <c r="K264" i="7"/>
  <c r="K263" i="7" s="1"/>
  <c r="L260" i="7"/>
  <c r="K259" i="7"/>
  <c r="K261" i="7"/>
  <c r="L250" i="7"/>
  <c r="L251" i="7"/>
  <c r="L253" i="7"/>
  <c r="L254" i="7"/>
  <c r="K247" i="7"/>
  <c r="K249" i="7"/>
  <c r="K252" i="7"/>
  <c r="K256" i="7"/>
  <c r="K255" i="7" s="1"/>
  <c r="L242" i="7"/>
  <c r="K241" i="7"/>
  <c r="K243" i="7"/>
  <c r="L238" i="7"/>
  <c r="K237" i="7"/>
  <c r="K236" i="7" s="1"/>
  <c r="K235" i="7" s="1"/>
  <c r="K234" i="7" s="1"/>
  <c r="L221" i="7"/>
  <c r="L223" i="7"/>
  <c r="L226" i="7"/>
  <c r="L228" i="7"/>
  <c r="L232" i="7"/>
  <c r="K220" i="7"/>
  <c r="K222" i="7"/>
  <c r="K225" i="7"/>
  <c r="K227" i="7"/>
  <c r="K229" i="7"/>
  <c r="K231" i="7"/>
  <c r="L211" i="7"/>
  <c r="L214" i="7"/>
  <c r="L216" i="7"/>
  <c r="K210" i="7"/>
  <c r="K209" i="7" s="1"/>
  <c r="K213" i="7"/>
  <c r="K215" i="7"/>
  <c r="L205" i="7"/>
  <c r="K204" i="7"/>
  <c r="K203" i="7" s="1"/>
  <c r="K202" i="7" s="1"/>
  <c r="K201" i="7" s="1"/>
  <c r="L200" i="7"/>
  <c r="K199" i="7"/>
  <c r="K196" i="7" s="1"/>
  <c r="K195" i="7" s="1"/>
  <c r="L187" i="7"/>
  <c r="L189" i="7"/>
  <c r="K186" i="7"/>
  <c r="K188" i="7"/>
  <c r="K190" i="7"/>
  <c r="K192" i="7"/>
  <c r="L183" i="7"/>
  <c r="K180" i="7"/>
  <c r="K182" i="7"/>
  <c r="K177" i="7"/>
  <c r="K176" i="7" s="1"/>
  <c r="L175" i="7"/>
  <c r="K174" i="7"/>
  <c r="K173" i="7" s="1"/>
  <c r="L168" i="7"/>
  <c r="L171" i="7"/>
  <c r="K167" i="7"/>
  <c r="K166" i="7" s="1"/>
  <c r="K170" i="7"/>
  <c r="K169" i="7" s="1"/>
  <c r="K158" i="7"/>
  <c r="K157" i="7" s="1"/>
  <c r="K155" i="7"/>
  <c r="K154" i="7" s="1"/>
  <c r="K152" i="7"/>
  <c r="K151" i="7" s="1"/>
  <c r="K150" i="7" s="1"/>
  <c r="L149" i="7"/>
  <c r="K148" i="7"/>
  <c r="K147" i="7" s="1"/>
  <c r="L138" i="7"/>
  <c r="L140" i="7"/>
  <c r="L142" i="7"/>
  <c r="L144" i="7"/>
  <c r="L146" i="7"/>
  <c r="K137" i="7"/>
  <c r="K139" i="7"/>
  <c r="K141" i="7"/>
  <c r="K143" i="7"/>
  <c r="K145" i="7"/>
  <c r="L134" i="7"/>
  <c r="K131" i="7"/>
  <c r="K133" i="7"/>
  <c r="L124" i="7"/>
  <c r="L126" i="7"/>
  <c r="K117" i="7"/>
  <c r="K121" i="7"/>
  <c r="K123" i="7"/>
  <c r="K125" i="7"/>
  <c r="K127" i="7"/>
  <c r="K113" i="7"/>
  <c r="K112" i="7" s="1"/>
  <c r="K111" i="7" s="1"/>
  <c r="L110" i="7"/>
  <c r="K109" i="7"/>
  <c r="K108" i="7" s="1"/>
  <c r="K107" i="7" s="1"/>
  <c r="K106" i="7" s="1"/>
  <c r="L105" i="7"/>
  <c r="K104" i="7"/>
  <c r="K103" i="7" s="1"/>
  <c r="L100" i="7"/>
  <c r="K99" i="7"/>
  <c r="K98" i="7" s="1"/>
  <c r="L89" i="7"/>
  <c r="L91" i="7"/>
  <c r="L93" i="7"/>
  <c r="L95" i="7"/>
  <c r="K86" i="7"/>
  <c r="K88" i="7"/>
  <c r="K90" i="7"/>
  <c r="K92" i="7"/>
  <c r="K94" i="7"/>
  <c r="K75" i="7"/>
  <c r="K74" i="7" s="1"/>
  <c r="L71" i="7"/>
  <c r="L73" i="7"/>
  <c r="K72" i="7"/>
  <c r="K70" i="7"/>
  <c r="L65" i="7"/>
  <c r="L66" i="7"/>
  <c r="K64" i="7"/>
  <c r="K63" i="7" s="1"/>
  <c r="K62" i="7" s="1"/>
  <c r="K61" i="7" s="1"/>
  <c r="L56" i="7"/>
  <c r="L58" i="7"/>
  <c r="K55" i="7"/>
  <c r="K52" i="7" s="1"/>
  <c r="K57" i="7"/>
  <c r="K49" i="7"/>
  <c r="K48" i="7" s="1"/>
  <c r="L47" i="7"/>
  <c r="K46" i="7"/>
  <c r="L42" i="7"/>
  <c r="L44" i="7"/>
  <c r="L45" i="7"/>
  <c r="K41" i="7"/>
  <c r="K43" i="7"/>
  <c r="L39" i="7"/>
  <c r="K38" i="7"/>
  <c r="L37" i="7"/>
  <c r="K36" i="7"/>
  <c r="L33" i="7"/>
  <c r="L34" i="7"/>
  <c r="L35" i="7"/>
  <c r="K32" i="7"/>
  <c r="L25" i="7"/>
  <c r="K24" i="7"/>
  <c r="K23" i="7" s="1"/>
  <c r="K22" i="7" s="1"/>
  <c r="K296" i="7" l="1"/>
  <c r="K224" i="7"/>
  <c r="K40" i="7"/>
  <c r="K179" i="7"/>
  <c r="K172" i="7" s="1"/>
  <c r="K258" i="7"/>
  <c r="K268" i="7"/>
  <c r="K267" i="7" s="1"/>
  <c r="K273" i="7"/>
  <c r="K240" i="7"/>
  <c r="K116" i="7"/>
  <c r="K115" i="7" s="1"/>
  <c r="K323" i="7"/>
  <c r="K318" i="7" s="1"/>
  <c r="K246" i="7"/>
  <c r="K245" i="7" s="1"/>
  <c r="K219" i="7"/>
  <c r="K218" i="7" s="1"/>
  <c r="K212" i="7"/>
  <c r="K208" i="7" s="1"/>
  <c r="K185" i="7"/>
  <c r="K184" i="7" s="1"/>
  <c r="K136" i="7"/>
  <c r="K135" i="7" s="1"/>
  <c r="K130" i="7"/>
  <c r="K129" i="7" s="1"/>
  <c r="K85" i="7"/>
  <c r="K84" i="7" s="1"/>
  <c r="K78" i="7" s="1"/>
  <c r="K97" i="7"/>
  <c r="K393" i="7"/>
  <c r="K411" i="7"/>
  <c r="K69" i="7"/>
  <c r="K165" i="7"/>
  <c r="K31" i="7"/>
  <c r="L18" i="7"/>
  <c r="L21" i="7"/>
  <c r="K17" i="7"/>
  <c r="K20" i="7"/>
  <c r="K19" i="7" s="1"/>
  <c r="K13" i="7"/>
  <c r="K12" i="7" s="1"/>
  <c r="K11" i="7" s="1"/>
  <c r="L14" i="7"/>
  <c r="K30" i="7" l="1"/>
  <c r="K295" i="7"/>
  <c r="K207" i="7"/>
  <c r="K96" i="7"/>
  <c r="K164" i="7"/>
  <c r="K68" i="7"/>
  <c r="K266" i="7"/>
  <c r="K217" i="7"/>
  <c r="K239" i="7"/>
  <c r="K16" i="7"/>
  <c r="L429" i="7"/>
  <c r="J428" i="7"/>
  <c r="J421" i="7"/>
  <c r="J420" i="7"/>
  <c r="J419" i="7" s="1"/>
  <c r="J418" i="7"/>
  <c r="J407" i="7"/>
  <c r="J406" i="7" s="1"/>
  <c r="J405" i="7" s="1"/>
  <c r="J403" i="7"/>
  <c r="J402" i="7" s="1"/>
  <c r="J401" i="7" s="1"/>
  <c r="J399" i="7"/>
  <c r="J397" i="7"/>
  <c r="J389" i="7"/>
  <c r="J377" i="7"/>
  <c r="L377" i="7" s="1"/>
  <c r="J375" i="7"/>
  <c r="J374" i="7" s="1"/>
  <c r="J369" i="7"/>
  <c r="L369" i="7" s="1"/>
  <c r="J366" i="7"/>
  <c r="L366" i="7" s="1"/>
  <c r="J362" i="7"/>
  <c r="J361" i="7" s="1"/>
  <c r="J360" i="7" s="1"/>
  <c r="J358" i="7"/>
  <c r="J357" i="7" s="1"/>
  <c r="J354" i="7"/>
  <c r="J351" i="7" s="1"/>
  <c r="L351" i="7" s="1"/>
  <c r="J349" i="7"/>
  <c r="J348" i="7" s="1"/>
  <c r="J347" i="7"/>
  <c r="J346" i="7" s="1"/>
  <c r="J345" i="7" s="1"/>
  <c r="J344" i="7" s="1"/>
  <c r="J342" i="7"/>
  <c r="J341" i="7" s="1"/>
  <c r="J339" i="7"/>
  <c r="J338" i="7" s="1"/>
  <c r="J336" i="7"/>
  <c r="L332" i="7"/>
  <c r="J329" i="7"/>
  <c r="L329" i="7" s="1"/>
  <c r="L325" i="7"/>
  <c r="J321" i="7"/>
  <c r="J320" i="7" s="1"/>
  <c r="J319" i="7" s="1"/>
  <c r="J316" i="7"/>
  <c r="J315" i="7"/>
  <c r="L315" i="7" s="1"/>
  <c r="J313" i="7"/>
  <c r="L313" i="7" s="1"/>
  <c r="J306" i="7"/>
  <c r="L306" i="7" s="1"/>
  <c r="J301" i="7"/>
  <c r="L301" i="7" s="1"/>
  <c r="J297" i="7"/>
  <c r="J293" i="7"/>
  <c r="L293" i="7" s="1"/>
  <c r="J289" i="7"/>
  <c r="J286" i="7"/>
  <c r="J284" i="7"/>
  <c r="J283" i="7" s="1"/>
  <c r="L283" i="7" s="1"/>
  <c r="J281" i="7"/>
  <c r="J279" i="7"/>
  <c r="J277" i="7"/>
  <c r="J275" i="7"/>
  <c r="J271" i="7"/>
  <c r="J269" i="7"/>
  <c r="J264" i="7"/>
  <c r="J263" i="7" s="1"/>
  <c r="J262" i="7"/>
  <c r="J259" i="7"/>
  <c r="J257" i="7"/>
  <c r="J256" i="7" s="1"/>
  <c r="J255" i="7" s="1"/>
  <c r="J252" i="7"/>
  <c r="L252" i="7" s="1"/>
  <c r="J249" i="7"/>
  <c r="L249" i="7" s="1"/>
  <c r="J248" i="7"/>
  <c r="L248" i="7" s="1"/>
  <c r="J243" i="7"/>
  <c r="J241" i="7"/>
  <c r="J237" i="7"/>
  <c r="J236" i="7" s="1"/>
  <c r="J235" i="7" s="1"/>
  <c r="J234" i="7" s="1"/>
  <c r="J231" i="7"/>
  <c r="J230" i="7"/>
  <c r="J227" i="7"/>
  <c r="J225" i="7"/>
  <c r="L224" i="7"/>
  <c r="J222" i="7"/>
  <c r="J220" i="7"/>
  <c r="J215" i="7"/>
  <c r="J213" i="7"/>
  <c r="L212" i="7" s="1"/>
  <c r="J210" i="7"/>
  <c r="J209" i="7" s="1"/>
  <c r="J204" i="7"/>
  <c r="J203" i="7" s="1"/>
  <c r="J202" i="7" s="1"/>
  <c r="J201" i="7" s="1"/>
  <c r="J199" i="7"/>
  <c r="J193" i="7"/>
  <c r="J192" i="7" s="1"/>
  <c r="L191" i="7"/>
  <c r="J188" i="7"/>
  <c r="J186" i="7"/>
  <c r="J182" i="7"/>
  <c r="J181" i="7"/>
  <c r="J180" i="7" s="1"/>
  <c r="J177" i="7"/>
  <c r="J176" i="7" s="1"/>
  <c r="J174" i="7"/>
  <c r="J173" i="7" s="1"/>
  <c r="J170" i="7"/>
  <c r="J169" i="7" s="1"/>
  <c r="L169" i="7" s="1"/>
  <c r="J167" i="7"/>
  <c r="J166" i="7" s="1"/>
  <c r="L166" i="7" s="1"/>
  <c r="J163" i="7"/>
  <c r="J162" i="7" s="1"/>
  <c r="J161" i="7" s="1"/>
  <c r="J160" i="7" s="1"/>
  <c r="J159" i="7"/>
  <c r="L159" i="7" s="1"/>
  <c r="J155" i="7"/>
  <c r="J154" i="7" s="1"/>
  <c r="J148" i="7"/>
  <c r="J147" i="7" s="1"/>
  <c r="L147" i="7" s="1"/>
  <c r="J145" i="7"/>
  <c r="J143" i="7"/>
  <c r="J141" i="7"/>
  <c r="J139" i="7"/>
  <c r="J137" i="7"/>
  <c r="J133" i="7"/>
  <c r="J131" i="7"/>
  <c r="J130" i="7" s="1"/>
  <c r="J128" i="7"/>
  <c r="J125" i="7"/>
  <c r="J123" i="7"/>
  <c r="J122" i="7"/>
  <c r="J114" i="7"/>
  <c r="J109" i="7"/>
  <c r="J108" i="7" s="1"/>
  <c r="J107" i="7" s="1"/>
  <c r="J106" i="7" s="1"/>
  <c r="J104" i="7"/>
  <c r="J103" i="7" s="1"/>
  <c r="J102" i="7"/>
  <c r="J101" i="7" s="1"/>
  <c r="J99" i="7"/>
  <c r="J94" i="7"/>
  <c r="J92" i="7"/>
  <c r="J90" i="7"/>
  <c r="J88" i="7"/>
  <c r="J87" i="7"/>
  <c r="L87" i="7" s="1"/>
  <c r="J86" i="7"/>
  <c r="J75" i="7"/>
  <c r="J72" i="7"/>
  <c r="J70" i="7"/>
  <c r="J69" i="7"/>
  <c r="J64" i="7"/>
  <c r="L64" i="7" s="1"/>
  <c r="J57" i="7"/>
  <c r="J55" i="7"/>
  <c r="J52" i="7" s="1"/>
  <c r="L51" i="7"/>
  <c r="L50" i="7"/>
  <c r="J46" i="7"/>
  <c r="J43" i="7"/>
  <c r="L43" i="7" s="1"/>
  <c r="J41" i="7"/>
  <c r="J40" i="7" s="1"/>
  <c r="L40" i="7" s="1"/>
  <c r="J38" i="7"/>
  <c r="J36" i="7"/>
  <c r="J32" i="7"/>
  <c r="J28" i="7"/>
  <c r="J27" i="7" s="1"/>
  <c r="J26" i="7" s="1"/>
  <c r="J24" i="7"/>
  <c r="J23" i="7" s="1"/>
  <c r="J22" i="7" s="1"/>
  <c r="J20" i="7"/>
  <c r="J19" i="7" s="1"/>
  <c r="L19" i="7" s="1"/>
  <c r="J17" i="7"/>
  <c r="J13" i="7"/>
  <c r="J12" i="7" s="1"/>
  <c r="J11" i="7" s="1"/>
  <c r="I428" i="7"/>
  <c r="I427" i="7" s="1"/>
  <c r="I426" i="7" s="1"/>
  <c r="I425" i="7" s="1"/>
  <c r="I424" i="7" s="1"/>
  <c r="I423" i="7" s="1"/>
  <c r="I421" i="7"/>
  <c r="I420" i="7" s="1"/>
  <c r="I419" i="7" s="1"/>
  <c r="I418" i="7"/>
  <c r="I417" i="7" s="1"/>
  <c r="I416" i="7"/>
  <c r="I415" i="7" s="1"/>
  <c r="I408" i="7"/>
  <c r="I407" i="7" s="1"/>
  <c r="I406" i="7" s="1"/>
  <c r="I405" i="7" s="1"/>
  <c r="I403" i="7"/>
  <c r="I402" i="7" s="1"/>
  <c r="I401" i="7" s="1"/>
  <c r="I399" i="7"/>
  <c r="I397" i="7"/>
  <c r="I390" i="7"/>
  <c r="I389" i="7" s="1"/>
  <c r="I388" i="7" s="1"/>
  <c r="I387" i="7" s="1"/>
  <c r="I377" i="7"/>
  <c r="I375" i="7"/>
  <c r="I369" i="7"/>
  <c r="I366" i="7"/>
  <c r="I362" i="7"/>
  <c r="I361" i="7" s="1"/>
  <c r="I360" i="7" s="1"/>
  <c r="I358" i="7"/>
  <c r="I357" i="7" s="1"/>
  <c r="I354" i="7"/>
  <c r="I351" i="7" s="1"/>
  <c r="I349" i="7"/>
  <c r="I348" i="7" s="1"/>
  <c r="I346" i="7"/>
  <c r="I345" i="7" s="1"/>
  <c r="I344" i="7" s="1"/>
  <c r="I342" i="7"/>
  <c r="I341" i="7" s="1"/>
  <c r="I339" i="7"/>
  <c r="I338" i="7" s="1"/>
  <c r="I336" i="7"/>
  <c r="I332" i="7"/>
  <c r="I329" i="7"/>
  <c r="I325" i="7"/>
  <c r="I321" i="7"/>
  <c r="I320" i="7" s="1"/>
  <c r="I319" i="7" s="1"/>
  <c r="I316" i="7"/>
  <c r="I314" i="7"/>
  <c r="I312" i="7"/>
  <c r="I306" i="7"/>
  <c r="I301" i="7"/>
  <c r="I297" i="7"/>
  <c r="I292" i="7"/>
  <c r="I291" i="7" s="1"/>
  <c r="I289" i="7"/>
  <c r="I288" i="7" s="1"/>
  <c r="I286" i="7"/>
  <c r="I284" i="7"/>
  <c r="I281" i="7"/>
  <c r="I279" i="7"/>
  <c r="I277" i="7"/>
  <c r="I276" i="7" s="1"/>
  <c r="I274" i="7"/>
  <c r="I271" i="7"/>
  <c r="I269" i="7"/>
  <c r="I264" i="7"/>
  <c r="I263" i="7" s="1"/>
  <c r="I261" i="7"/>
  <c r="I259" i="7"/>
  <c r="I256" i="7"/>
  <c r="I255" i="7" s="1"/>
  <c r="I252" i="7"/>
  <c r="I249" i="7"/>
  <c r="I247" i="7"/>
  <c r="I243" i="7"/>
  <c r="I241" i="7"/>
  <c r="I237" i="7"/>
  <c r="I236" i="7" s="1"/>
  <c r="I235" i="7" s="1"/>
  <c r="I234" i="7" s="1"/>
  <c r="I231" i="7"/>
  <c r="I229" i="7"/>
  <c r="I227" i="7"/>
  <c r="I225" i="7"/>
  <c r="I222" i="7"/>
  <c r="I220" i="7"/>
  <c r="I215" i="7"/>
  <c r="I213" i="7"/>
  <c r="I212" i="7"/>
  <c r="I210" i="7"/>
  <c r="I209" i="7" s="1"/>
  <c r="I204" i="7"/>
  <c r="I203" i="7" s="1"/>
  <c r="I202" i="7" s="1"/>
  <c r="I201" i="7" s="1"/>
  <c r="I199" i="7"/>
  <c r="I196" i="7" s="1"/>
  <c r="I195" i="7" s="1"/>
  <c r="I192" i="7"/>
  <c r="I190" i="7"/>
  <c r="I188" i="7"/>
  <c r="I186" i="7"/>
  <c r="I182" i="7"/>
  <c r="I180" i="7"/>
  <c r="I177" i="7"/>
  <c r="I176" i="7" s="1"/>
  <c r="I174" i="7"/>
  <c r="I173" i="7" s="1"/>
  <c r="I170" i="7"/>
  <c r="I169" i="7" s="1"/>
  <c r="I167" i="7"/>
  <c r="I166" i="7" s="1"/>
  <c r="I162" i="7"/>
  <c r="I161" i="7" s="1"/>
  <c r="I160" i="7" s="1"/>
  <c r="I158" i="7"/>
  <c r="I157" i="7" s="1"/>
  <c r="I155" i="7"/>
  <c r="I154" i="7"/>
  <c r="I152" i="7"/>
  <c r="I151" i="7" s="1"/>
  <c r="I150" i="7" s="1"/>
  <c r="I148" i="7"/>
  <c r="I147" i="7" s="1"/>
  <c r="I145" i="7"/>
  <c r="I143" i="7"/>
  <c r="I141" i="7"/>
  <c r="I139" i="7"/>
  <c r="I137" i="7"/>
  <c r="I133" i="7"/>
  <c r="I131" i="7"/>
  <c r="I127" i="7"/>
  <c r="I125" i="7"/>
  <c r="I123" i="7"/>
  <c r="I121" i="7"/>
  <c r="I117" i="7"/>
  <c r="I113" i="7"/>
  <c r="I112" i="7" s="1"/>
  <c r="I111" i="7" s="1"/>
  <c r="I109" i="7"/>
  <c r="I108" i="7" s="1"/>
  <c r="I107" i="7" s="1"/>
  <c r="I106" i="7" s="1"/>
  <c r="I104" i="7"/>
  <c r="I103" i="7" s="1"/>
  <c r="I101" i="7"/>
  <c r="I99" i="7"/>
  <c r="I94" i="7"/>
  <c r="I92" i="7"/>
  <c r="I90" i="7"/>
  <c r="I88" i="7"/>
  <c r="I86" i="7"/>
  <c r="I75" i="7"/>
  <c r="I74" i="7" s="1"/>
  <c r="I72" i="7"/>
  <c r="I70" i="7"/>
  <c r="I64" i="7"/>
  <c r="I63" i="7" s="1"/>
  <c r="I62" i="7" s="1"/>
  <c r="I61" i="7" s="1"/>
  <c r="I57" i="7"/>
  <c r="I55" i="7"/>
  <c r="I49" i="7"/>
  <c r="I48" i="7" s="1"/>
  <c r="I46" i="7"/>
  <c r="I43" i="7"/>
  <c r="I41" i="7"/>
  <c r="I38" i="7"/>
  <c r="I36" i="7"/>
  <c r="I33" i="7"/>
  <c r="I32" i="7" s="1"/>
  <c r="I28" i="7"/>
  <c r="I27" i="7" s="1"/>
  <c r="I26" i="7" s="1"/>
  <c r="I24" i="7"/>
  <c r="I23" i="7" s="1"/>
  <c r="I22" i="7" s="1"/>
  <c r="I20" i="7"/>
  <c r="I19" i="7" s="1"/>
  <c r="I17" i="7"/>
  <c r="I13" i="7"/>
  <c r="I12" i="7" s="1"/>
  <c r="I11" i="7" s="1"/>
  <c r="L55" i="7"/>
  <c r="J136" i="7" l="1"/>
  <c r="L136" i="7" s="1"/>
  <c r="L297" i="7"/>
  <c r="I283" i="7"/>
  <c r="I69" i="7"/>
  <c r="I208" i="7"/>
  <c r="I207" i="7" s="1"/>
  <c r="I268" i="7"/>
  <c r="I267" i="7" s="1"/>
  <c r="I278" i="7"/>
  <c r="I324" i="7"/>
  <c r="I356" i="7"/>
  <c r="I365" i="7"/>
  <c r="I364" i="7" s="1"/>
  <c r="I374" i="7"/>
  <c r="I373" i="7" s="1"/>
  <c r="I372" i="7" s="1"/>
  <c r="J158" i="7"/>
  <c r="J157" i="7" s="1"/>
  <c r="L157" i="7" s="1"/>
  <c r="J219" i="7"/>
  <c r="L219" i="7" s="1"/>
  <c r="J396" i="7"/>
  <c r="L396" i="7" s="1"/>
  <c r="J98" i="7"/>
  <c r="L98" i="7" s="1"/>
  <c r="I68" i="7"/>
  <c r="I85" i="7"/>
  <c r="I84" i="7" s="1"/>
  <c r="I78" i="7" s="1"/>
  <c r="I185" i="7"/>
  <c r="I184" i="7" s="1"/>
  <c r="J85" i="7"/>
  <c r="L85" i="7" s="1"/>
  <c r="J196" i="7"/>
  <c r="L196" i="7" s="1"/>
  <c r="I136" i="7"/>
  <c r="I135" i="7" s="1"/>
  <c r="I40" i="7"/>
  <c r="I31" i="7" s="1"/>
  <c r="I179" i="7"/>
  <c r="I172" i="7" s="1"/>
  <c r="J63" i="7"/>
  <c r="J62" i="7" s="1"/>
  <c r="J61" i="7" s="1"/>
  <c r="J365" i="7"/>
  <c r="L365" i="7" s="1"/>
  <c r="L52" i="7"/>
  <c r="J388" i="7"/>
  <c r="L389" i="7"/>
  <c r="J16" i="7"/>
  <c r="J15" i="7" s="1"/>
  <c r="L173" i="7"/>
  <c r="J208" i="7"/>
  <c r="L209" i="7"/>
  <c r="J356" i="7"/>
  <c r="L356" i="7" s="1"/>
  <c r="L357" i="7"/>
  <c r="J74" i="7"/>
  <c r="J68" i="7" s="1"/>
  <c r="L68" i="7" s="1"/>
  <c r="J117" i="7"/>
  <c r="L118" i="7"/>
  <c r="J127" i="7"/>
  <c r="L128" i="7"/>
  <c r="J229" i="7"/>
  <c r="L230" i="7"/>
  <c r="J261" i="7"/>
  <c r="J258" i="7" s="1"/>
  <c r="L258" i="7" s="1"/>
  <c r="L262" i="7"/>
  <c r="J274" i="7"/>
  <c r="L275" i="7"/>
  <c r="J417" i="7"/>
  <c r="L418" i="7"/>
  <c r="K67" i="7"/>
  <c r="I16" i="7"/>
  <c r="I15" i="7" s="1"/>
  <c r="I52" i="7"/>
  <c r="I130" i="7"/>
  <c r="I129" i="7" s="1"/>
  <c r="I224" i="7"/>
  <c r="I240" i="7"/>
  <c r="I246" i="7"/>
  <c r="I245" i="7" s="1"/>
  <c r="I296" i="7"/>
  <c r="I295" i="7" s="1"/>
  <c r="I294" i="7" s="1"/>
  <c r="I396" i="7"/>
  <c r="I414" i="7"/>
  <c r="I413" i="7" s="1"/>
  <c r="I412" i="7" s="1"/>
  <c r="I411" i="7" s="1"/>
  <c r="J49" i="7"/>
  <c r="J152" i="7"/>
  <c r="J151" i="7" s="1"/>
  <c r="J150" i="7" s="1"/>
  <c r="J179" i="7"/>
  <c r="L179" i="7" s="1"/>
  <c r="J190" i="7"/>
  <c r="J185" i="7" s="1"/>
  <c r="J240" i="7"/>
  <c r="L240" i="7" s="1"/>
  <c r="J247" i="7"/>
  <c r="J268" i="7"/>
  <c r="J278" i="7"/>
  <c r="L278" i="7" s="1"/>
  <c r="J292" i="7"/>
  <c r="J291" i="7" s="1"/>
  <c r="L291" i="7" s="1"/>
  <c r="J312" i="7"/>
  <c r="J296" i="7" s="1"/>
  <c r="J314" i="7"/>
  <c r="J324" i="7"/>
  <c r="L324" i="7" s="1"/>
  <c r="J395" i="7"/>
  <c r="L395" i="7" s="1"/>
  <c r="J84" i="7"/>
  <c r="J78" i="7" s="1"/>
  <c r="J113" i="7"/>
  <c r="J112" i="7" s="1"/>
  <c r="J111" i="7" s="1"/>
  <c r="L114" i="7"/>
  <c r="J121" i="7"/>
  <c r="L122" i="7"/>
  <c r="J129" i="7"/>
  <c r="L129" i="7" s="1"/>
  <c r="L130" i="7"/>
  <c r="J218" i="7"/>
  <c r="J276" i="7"/>
  <c r="L277" i="7"/>
  <c r="J288" i="7"/>
  <c r="L288" i="7" s="1"/>
  <c r="L289" i="7"/>
  <c r="J364" i="7"/>
  <c r="L364" i="7" s="1"/>
  <c r="J415" i="7"/>
  <c r="L416" i="7"/>
  <c r="J427" i="7"/>
  <c r="J426" i="7" s="1"/>
  <c r="J425" i="7" s="1"/>
  <c r="L428" i="7"/>
  <c r="K206" i="7"/>
  <c r="K294" i="7"/>
  <c r="L69" i="7"/>
  <c r="J31" i="7"/>
  <c r="L32" i="7"/>
  <c r="K15" i="7"/>
  <c r="K10" i="7" s="1"/>
  <c r="L16" i="7"/>
  <c r="J165" i="7"/>
  <c r="J273" i="7"/>
  <c r="L273" i="7" s="1"/>
  <c r="I98" i="7"/>
  <c r="I97" i="7" s="1"/>
  <c r="I219" i="7"/>
  <c r="I218" i="7" s="1"/>
  <c r="I217" i="7" s="1"/>
  <c r="I258" i="7"/>
  <c r="I395" i="7"/>
  <c r="I116" i="7"/>
  <c r="I115" i="7" s="1"/>
  <c r="I165" i="7"/>
  <c r="I273" i="7"/>
  <c r="I323" i="7"/>
  <c r="I394" i="7"/>
  <c r="I393" i="7" s="1"/>
  <c r="I318" i="7" l="1"/>
  <c r="J414" i="7"/>
  <c r="I266" i="7"/>
  <c r="I239" i="7"/>
  <c r="I206" i="7" s="1"/>
  <c r="L31" i="7"/>
  <c r="J97" i="7"/>
  <c r="L97" i="7" s="1"/>
  <c r="J323" i="7"/>
  <c r="J318" i="7" s="1"/>
  <c r="L318" i="7" s="1"/>
  <c r="I30" i="7"/>
  <c r="I10" i="7" s="1"/>
  <c r="I164" i="7"/>
  <c r="J195" i="7"/>
  <c r="L195" i="7" s="1"/>
  <c r="I67" i="7"/>
  <c r="J394" i="7"/>
  <c r="J393" i="7" s="1"/>
  <c r="L393" i="7" s="1"/>
  <c r="J135" i="7"/>
  <c r="L135" i="7" s="1"/>
  <c r="J424" i="7"/>
  <c r="L424" i="7" s="1"/>
  <c r="L425" i="7"/>
  <c r="J295" i="7"/>
  <c r="J116" i="7"/>
  <c r="J115" i="7"/>
  <c r="L116" i="7"/>
  <c r="L165" i="7"/>
  <c r="J373" i="7"/>
  <c r="L374" i="7"/>
  <c r="L247" i="7"/>
  <c r="J48" i="7"/>
  <c r="L48" i="7" s="1"/>
  <c r="L49" i="7"/>
  <c r="J387" i="7"/>
  <c r="L387" i="7" s="1"/>
  <c r="L388" i="7"/>
  <c r="J413" i="7"/>
  <c r="L414" i="7"/>
  <c r="J217" i="7"/>
  <c r="L217" i="7" s="1"/>
  <c r="L218" i="7"/>
  <c r="L78" i="7"/>
  <c r="L84" i="7"/>
  <c r="J267" i="7"/>
  <c r="L268" i="7"/>
  <c r="J184" i="7"/>
  <c r="L184" i="7" s="1"/>
  <c r="L185" i="7"/>
  <c r="J207" i="7"/>
  <c r="L207" i="7" s="1"/>
  <c r="L208" i="7"/>
  <c r="J67" i="7"/>
  <c r="L67" i="7" s="1"/>
  <c r="J172" i="7"/>
  <c r="L172" i="7" s="1"/>
  <c r="L15" i="7"/>
  <c r="I96" i="7"/>
  <c r="L362" i="7"/>
  <c r="L361" i="7" s="1"/>
  <c r="L360" i="7" s="1"/>
  <c r="L347" i="7"/>
  <c r="L257" i="7"/>
  <c r="L163" i="7"/>
  <c r="L102" i="7"/>
  <c r="L358" i="7"/>
  <c r="L323" i="7" l="1"/>
  <c r="J30" i="7"/>
  <c r="L30" i="7" s="1"/>
  <c r="L296" i="7"/>
  <c r="L394" i="7"/>
  <c r="J423" i="7"/>
  <c r="L423" i="7" s="1"/>
  <c r="J245" i="7"/>
  <c r="L246" i="7"/>
  <c r="J372" i="7"/>
  <c r="L372" i="7" s="1"/>
  <c r="L373" i="7"/>
  <c r="L115" i="7"/>
  <c r="J96" i="7"/>
  <c r="L96" i="7" s="1"/>
  <c r="J294" i="7"/>
  <c r="L294" i="7" s="1"/>
  <c r="L295" i="7"/>
  <c r="I9" i="7"/>
  <c r="I436" i="7" s="1"/>
  <c r="J164" i="7"/>
  <c r="L164" i="7" s="1"/>
  <c r="L267" i="7"/>
  <c r="J266" i="7"/>
  <c r="J412" i="7"/>
  <c r="L413" i="7"/>
  <c r="J10" i="7"/>
  <c r="L10" i="7" s="1"/>
  <c r="K9" i="7"/>
  <c r="L181" i="7"/>
  <c r="L174" i="7"/>
  <c r="J411" i="7" l="1"/>
  <c r="L411" i="7" s="1"/>
  <c r="L412" i="7"/>
  <c r="L245" i="7"/>
  <c r="J239" i="7"/>
  <c r="L239" i="7" s="1"/>
  <c r="L266" i="7"/>
  <c r="K436" i="7"/>
  <c r="L222" i="7"/>
  <c r="L336" i="7"/>
  <c r="L231" i="7"/>
  <c r="L229" i="7"/>
  <c r="L421" i="7"/>
  <c r="L420" i="7" s="1"/>
  <c r="L419" i="7" s="1"/>
  <c r="L403" i="7"/>
  <c r="L402" i="7" s="1"/>
  <c r="L401" i="7" s="1"/>
  <c r="J206" i="7" l="1"/>
  <c r="L206" i="7" s="1"/>
  <c r="L243" i="7"/>
  <c r="L192" i="7"/>
  <c r="L188" i="7"/>
  <c r="L177" i="7"/>
  <c r="L117" i="7"/>
  <c r="L109" i="7"/>
  <c r="L108" i="7" s="1"/>
  <c r="L107" i="7" s="1"/>
  <c r="L106" i="7" s="1"/>
  <c r="L88" i="7"/>
  <c r="L72" i="7"/>
  <c r="J9" i="7" l="1"/>
  <c r="J436" i="7" s="1"/>
  <c r="L436" i="7" s="1"/>
  <c r="L170" i="7"/>
  <c r="L9" i="7" l="1"/>
  <c r="L158" i="7"/>
  <c r="L99" i="7" l="1"/>
  <c r="L101" i="7"/>
  <c r="L292" i="7" l="1"/>
  <c r="L284" i="7"/>
  <c r="L286" i="7"/>
  <c r="L279" i="7"/>
  <c r="L281" i="7"/>
  <c r="L269" i="7"/>
  <c r="L271" i="7"/>
  <c r="L264" i="7"/>
  <c r="L259" i="7"/>
  <c r="L261" i="7"/>
  <c r="L256" i="7" l="1"/>
  <c r="L255" i="7" s="1"/>
  <c r="L215" i="7" l="1"/>
  <c r="L213" i="7"/>
  <c r="L57" i="7" l="1"/>
  <c r="L180" i="7"/>
  <c r="L276" i="7"/>
  <c r="L263" i="7"/>
  <c r="L94" i="7"/>
  <c r="L92" i="7" l="1"/>
  <c r="L152" i="7" l="1"/>
  <c r="L151" i="7" s="1"/>
  <c r="L274" i="7"/>
  <c r="L237" i="7" l="1"/>
  <c r="L227" i="7"/>
  <c r="L220" i="7"/>
  <c r="L225" i="7"/>
  <c r="L190" i="7" l="1"/>
  <c r="L349" i="7"/>
  <c r="L348" i="7" s="1"/>
  <c r="L339" i="7"/>
  <c r="L338" i="7" s="1"/>
  <c r="L162" i="7"/>
  <c r="L161" i="7" s="1"/>
  <c r="L123" i="7"/>
  <c r="L397" i="7"/>
  <c r="L17" i="7"/>
  <c r="L316" i="7"/>
  <c r="L407" i="7"/>
  <c r="L406" i="7" s="1"/>
  <c r="L405" i="7" s="1"/>
  <c r="L417" i="7"/>
  <c r="L415" i="7"/>
  <c r="L186" i="7"/>
  <c r="L204" i="7"/>
  <c r="L203" i="7" s="1"/>
  <c r="L202" i="7" s="1"/>
  <c r="L201" i="7" s="1"/>
  <c r="L182" i="7"/>
  <c r="L167" i="7"/>
  <c r="L143" i="7"/>
  <c r="L127" i="7"/>
  <c r="L121" i="7"/>
  <c r="L90" i="7"/>
  <c r="L314" i="7"/>
  <c r="L312" i="7"/>
  <c r="L199" i="7"/>
  <c r="L427" i="7"/>
  <c r="L426" i="7" s="1"/>
  <c r="L148" i="7"/>
  <c r="L20" i="7"/>
  <c r="L141" i="7"/>
  <c r="L145" i="7"/>
  <c r="L137" i="7"/>
  <c r="L155" i="7"/>
  <c r="L154" i="7" s="1"/>
  <c r="L139" i="7"/>
  <c r="L346" i="7"/>
  <c r="L345" i="7" s="1"/>
  <c r="L133" i="7"/>
  <c r="L104" i="7"/>
  <c r="L103" i="7" s="1"/>
  <c r="L24" i="7"/>
  <c r="L23" i="7" s="1"/>
  <c r="L22" i="7" s="1"/>
  <c r="L131" i="7"/>
  <c r="L86" i="7"/>
  <c r="L36" i="7"/>
  <c r="L342" i="7"/>
  <c r="L341" i="7" s="1"/>
  <c r="L46" i="7"/>
  <c r="L41" i="7"/>
  <c r="L38" i="7"/>
  <c r="L125" i="7"/>
  <c r="L13" i="7"/>
  <c r="L12" i="7" s="1"/>
  <c r="L11" i="7" s="1"/>
  <c r="L375" i="7"/>
  <c r="L354" i="7"/>
  <c r="L321" i="7"/>
  <c r="L320" i="7" s="1"/>
  <c r="L319" i="7" s="1"/>
  <c r="L113" i="7"/>
  <c r="L112" i="7" s="1"/>
  <c r="L111" i="7" s="1"/>
  <c r="L70" i="7"/>
  <c r="L28" i="7"/>
  <c r="L27" i="7" s="1"/>
  <c r="L26" i="7" s="1"/>
  <c r="L399" i="7"/>
  <c r="L236" i="7"/>
  <c r="L235" i="7" s="1"/>
  <c r="L241" i="7"/>
  <c r="L210" i="7"/>
  <c r="L63" i="7"/>
  <c r="L62" i="7" s="1"/>
  <c r="L61" i="7" s="1"/>
  <c r="L234" i="7" l="1"/>
  <c r="L160" i="7"/>
  <c r="L344" i="7"/>
</calcChain>
</file>

<file path=xl/sharedStrings.xml><?xml version="1.0" encoding="utf-8"?>
<sst xmlns="http://schemas.openxmlformats.org/spreadsheetml/2006/main" count="979" uniqueCount="439">
  <si>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</si>
  <si>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</si>
  <si>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</si>
  <si>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</si>
  <si>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</si>
  <si>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</si>
  <si>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</si>
  <si>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</si>
  <si>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</si>
  <si>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</si>
  <si>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</si>
  <si>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</si>
  <si>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</si>
  <si>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</si>
  <si>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</si>
  <si>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</si>
  <si>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</si>
  <si>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</si>
  <si>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</si>
  <si>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</si>
  <si>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</si>
  <si>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</si>
  <si>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</si>
  <si>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</si>
  <si>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</si>
  <si>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</si>
  <si>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</si>
  <si>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</si>
  <si>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</si>
  <si>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</si>
  <si>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</si>
  <si>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</si>
  <si>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</si>
  <si>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</si>
  <si>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</si>
  <si>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</si>
  <si>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</si>
  <si>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</si>
  <si>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</si>
  <si>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</si>
  <si>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</si>
  <si>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</si>
  <si>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</si>
  <si>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</si>
  <si>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</si>
  <si>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</si>
  <si>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</si>
  <si>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</si>
  <si>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</si>
  <si>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</si>
  <si>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</si>
  <si>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</si>
  <si>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</si>
  <si>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</si>
  <si>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</si>
  <si>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</si>
  <si>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</si>
  <si>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</si>
  <si>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</si>
  <si>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</si>
  <si>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</si>
  <si>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</si>
  <si>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</si>
  <si>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</si>
  <si>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</si>
  <si>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</si>
  <si>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</si>
  <si>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</si>
  <si>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</si>
  <si>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</si>
  <si>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</si>
  <si>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</si>
  <si>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</si>
  <si>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</si>
  <si>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</si>
  <si>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</si>
  <si>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</si>
  <si>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</si>
  <si>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</si>
  <si>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</si>
  <si>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</si>
  <si>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</si>
  <si>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</si>
  <si>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</si>
  <si>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</si>
  <si>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</si>
  <si>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</si>
  <si>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</si>
  <si>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</si>
  <si>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</si>
  <si>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</si>
  <si>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</si>
  <si>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</si>
  <si>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</si>
  <si>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</si>
  <si>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</si>
  <si>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</si>
  <si>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</si>
  <si>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</si>
  <si>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</si>
  <si>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</si>
  <si>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</si>
  <si>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</si>
  <si>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</si>
  <si>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</si>
  <si>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</si>
  <si>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</si>
  <si>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</si>
  <si>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</si>
  <si>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</si>
  <si>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</si>
  <si>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</si>
  <si>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</si>
  <si>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</si>
  <si>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</si>
  <si>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</si>
  <si>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</si>
  <si>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</si>
  <si>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</si>
  <si>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</si>
  <si>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</si>
  <si>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</si>
  <si>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</si>
  <si>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</si>
  <si>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</si>
  <si>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</si>
  <si>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</si>
  <si>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</si>
  <si>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</si>
  <si>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</si>
  <si>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</si>
  <si>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</si>
  <si>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</si>
  <si>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</si>
  <si>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</si>
  <si>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</si>
  <si>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</si>
  <si>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</si>
  <si>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</si>
  <si>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</si>
  <si>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</si>
  <si>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</si>
  <si>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</si>
  <si>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</si>
  <si>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</si>
  <si>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</si>
  <si>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</si>
  <si>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</si>
  <si>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</si>
  <si>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</si>
  <si>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</si>
  <si>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</si>
  <si>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</si>
  <si>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</si>
  <si>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</si>
  <si>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</si>
  <si>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</si>
  <si>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</si>
  <si>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</si>
  <si>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</si>
  <si>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</si>
  <si>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</si>
  <si>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</si>
  <si>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</si>
  <si>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</si>
  <si>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</si>
  <si>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</si>
  <si>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</si>
  <si>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</si>
  <si>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</si>
  <si>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</si>
  <si>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</si>
  <si>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</si>
  <si>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</si>
  <si>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</si>
  <si>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</si>
  <si>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</si>
  <si>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</si>
  <si>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</si>
  <si>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</si>
  <si>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</si>
  <si>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</si>
  <si>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</si>
  <si>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</si>
  <si>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</si>
  <si>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</si>
  <si>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</si>
  <si>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</si>
  <si>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</si>
  <si>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</si>
  <si>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</si>
  <si>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</si>
  <si>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</si>
  <si>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</si>
  <si>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</si>
  <si>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</si>
  <si>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</si>
  <si>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</si>
  <si>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</si>
  <si>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</si>
  <si>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</si>
  <si>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</si>
  <si>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</si>
  <si>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</si>
  <si>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</si>
  <si>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</si>
  <si>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</si>
  <si>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</si>
  <si>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</si>
  <si>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</si>
  <si>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</si>
  <si>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</si>
  <si>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</si>
  <si>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</si>
  <si>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</si>
  <si>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</si>
  <si>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</si>
  <si>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</si>
  <si>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</si>
  <si>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</si>
  <si>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</si>
  <si>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</si>
  <si>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</si>
  <si>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</si>
  <si>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</si>
  <si>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</si>
  <si>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</si>
  <si>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</si>
  <si>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</si>
  <si>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</si>
  <si>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</si>
  <si>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</si>
  <si>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</si>
  <si>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</si>
  <si>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</si>
  <si>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</si>
  <si>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</si>
  <si>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</si>
  <si>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</si>
  <si>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</si>
  <si>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</si>
  <si>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</si>
  <si>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</si>
  <si>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</si>
  <si>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</si>
  <si>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</si>
  <si>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</si>
  <si>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</si>
  <si>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</si>
  <si>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</si>
  <si>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</si>
  <si>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</si>
  <si>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</si>
  <si>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</si>
  <si>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</si>
  <si>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</si>
  <si>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</si>
  <si>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</si>
  <si>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</si>
  <si>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</si>
  <si>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</si>
  <si>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</si>
  <si>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</si>
  <si>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</si>
  <si>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</si>
  <si>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</si>
  <si>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</si>
  <si>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</si>
  <si>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</si>
  <si>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</si>
  <si>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</si>
  <si>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</si>
  <si>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</si>
  <si>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</si>
  <si>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</si>
  <si>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</si>
  <si>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</si>
  <si>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</si>
  <si>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</si>
  <si>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</si>
  <si>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</si>
  <si>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</si>
  <si>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</si>
  <si>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</si>
  <si>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</si>
  <si>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</si>
  <si>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</si>
  <si>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</si>
  <si>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</si>
  <si>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</si>
  <si>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</si>
  <si>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</si>
  <si>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</si>
  <si>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</si>
  <si>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</si>
  <si>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</si>
  <si>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</si>
  <si>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</si>
  <si>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</si>
  <si>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</si>
  <si>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</si>
  <si>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</si>
  <si>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</si>
  <si>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</si>
  <si>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</si>
  <si>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</si>
  <si>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</si>
  <si>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</si>
  <si>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</si>
  <si>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</si>
  <si>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</si>
  <si>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</si>
  <si>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</si>
  <si>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</si>
  <si>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</si>
  <si>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</si>
  <si>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</si>
  <si>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</si>
  <si>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</si>
  <si>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</si>
  <si>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</si>
  <si>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</si>
  <si>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</si>
  <si>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</si>
  <si>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</si>
  <si>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</si>
  <si>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</si>
  <si>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</si>
  <si>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</si>
  <si>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</si>
  <si>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</si>
  <si>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</si>
  <si>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</si>
  <si>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</si>
  <si>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</si>
  <si>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</si>
  <si>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</si>
  <si>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</si>
  <si>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</si>
  <si>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</si>
  <si>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</si>
  <si>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</si>
  <si>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</si>
  <si>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</si>
  <si>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</si>
  <si>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</si>
  <si>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</si>
  <si>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</si>
  <si>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</si>
  <si>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</si>
  <si>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</si>
  <si>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</si>
  <si>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</si>
  <si>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</si>
  <si>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</si>
  <si>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</si>
  <si>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</si>
  <si>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</si>
  <si>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</si>
  <si>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</si>
  <si>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</si>
  <si>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</si>
  <si>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</si>
  <si>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</si>
  <si>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</si>
  <si>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</si>
  <si>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</si>
  <si>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</si>
  <si>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</si>
  <si>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</si>
  <si>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</si>
  <si>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</si>
  <si>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</si>
  <si>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</si>
  <si>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</si>
  <si>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</si>
  <si>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</si>
  <si>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</si>
  <si>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</si>
  <si>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</si>
  <si>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</si>
  <si>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</si>
  <si>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</si>
  <si>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</si>
  <si>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</si>
  <si>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</si>
  <si>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</si>
  <si>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</si>
  <si>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</si>
  <si>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</si>
  <si>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</si>
  <si>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</si>
  <si>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</si>
  <si>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</si>
  <si>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</si>
  <si>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</si>
  <si>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</si>
  <si>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</si>
  <si>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</si>
  <si>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</si>
  <si>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</si>
  <si>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</si>
  <si>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</si>
  <si>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</si>
  <si>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</si>
  <si>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</si>
  <si>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</si>
  <si>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</si>
  <si>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</si>
  <si>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</si>
  <si>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</si>
  <si>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>Приложение № 3</t>
  </si>
  <si>
    <t>к Постановлению Администрации</t>
  </si>
  <si>
    <t xml:space="preserve">% исполнения к году </t>
  </si>
  <si>
    <t>Сумма средств, предусмотренная на 2021 год  решением Думы о бюджете, в тыс. руб.</t>
  </si>
  <si>
    <t>Утвержденные бюджетные назначения с учетом уточнения на 2021 год, тыс. руб.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</si>
  <si>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</si>
  <si>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</si>
  <si>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</si>
  <si>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 xml:space="preserve">Бюджетные инвестиции
</t>
  </si>
  <si>
    <t>410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</si>
  <si>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</si>
  <si>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</si>
  <si>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</si>
  <si>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</si>
  <si>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</si>
  <si>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</si>
  <si>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</si>
  <si>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</si>
  <si>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9 месяцев  2021 года </t>
  </si>
  <si>
    <t>Исполнено за  9 месяцев 2021 года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</si>
  <si>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</si>
  <si>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</si>
  <si>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 книжных фондов (включая приобретение электронных версий книг и приобретение (подписку) переодических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"Интенет"и развитие системы библиотечного дела с учётом задачи расширения информационных технологий и оцифровки  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</si>
  <si>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</si>
  <si>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1700245192</t>
  </si>
  <si>
    <t>1700346400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</si>
  <si>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</si>
  <si>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 от 02.12.2021 г. № 966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</si>
</sst>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5" fillId="0" borderId="5" xfId="0" applyFont="1" applyFill="1" applyBorder="1" applyAlignment="1"/>
    <xf numFmtId="0" fontId="13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2"/>
  <sheetViews>
    <sheetView tabSelected="1" zoomScaleNormal="100" workbookViewId="0">
      <selection activeCell="C4" sqref="C4:L4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 x14ac:dyDescent="0.2">
      <c r="A1" s="18"/>
      <c r="B1" s="19"/>
      <c r="C1" s="103" t="s">
        <v>411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 customHeight="1" x14ac:dyDescent="0.2">
      <c r="A2" s="18"/>
      <c r="B2" s="19"/>
      <c r="C2" s="103" t="s">
        <v>412</v>
      </c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 x14ac:dyDescent="0.2">
      <c r="A3" s="18"/>
      <c r="B3" s="19"/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 customHeight="1" x14ac:dyDescent="0.2">
      <c r="A4" s="18"/>
      <c r="B4" s="19"/>
      <c r="C4" s="103" t="s">
        <v>438</v>
      </c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" customHeight="1" x14ac:dyDescent="0.2">
      <c r="A5" s="18"/>
      <c r="B5" s="20"/>
      <c r="C5" s="21"/>
      <c r="D5" s="21"/>
      <c r="E5" s="21"/>
      <c r="F5" s="21"/>
      <c r="G5" s="21"/>
      <c r="H5" s="21"/>
      <c r="I5" s="98"/>
      <c r="J5" s="98"/>
      <c r="K5" s="98"/>
      <c r="L5" s="22"/>
    </row>
    <row r="6" spans="1:12" ht="38.25" customHeight="1" x14ac:dyDescent="0.2">
      <c r="A6" s="104" t="s">
        <v>429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89.25" x14ac:dyDescent="0.2">
      <c r="A7" s="23" t="s">
        <v>0</v>
      </c>
      <c r="B7" s="14" t="s">
        <v>99</v>
      </c>
      <c r="C7" s="23" t="s">
        <v>46</v>
      </c>
      <c r="D7" s="23" t="s">
        <v>1</v>
      </c>
      <c r="E7" s="23" t="s">
        <v>2</v>
      </c>
      <c r="F7" s="23" t="s">
        <v>3</v>
      </c>
      <c r="G7" s="24" t="s">
        <v>47</v>
      </c>
      <c r="H7" s="25" t="s">
        <v>47</v>
      </c>
      <c r="I7" s="99" t="s">
        <v>414</v>
      </c>
      <c r="J7" s="100" t="s">
        <v>415</v>
      </c>
      <c r="K7" s="100" t="s">
        <v>430</v>
      </c>
      <c r="L7" s="100" t="s">
        <v>413</v>
      </c>
    </row>
    <row r="8" spans="1:12" x14ac:dyDescent="0.2">
      <c r="A8" s="26"/>
      <c r="B8" s="14"/>
      <c r="C8" s="27"/>
      <c r="D8" s="27"/>
      <c r="E8" s="27"/>
      <c r="F8" s="27"/>
      <c r="G8" s="25"/>
      <c r="H8" s="25"/>
      <c r="I8" s="25"/>
      <c r="J8" s="25"/>
      <c r="K8" s="25"/>
      <c r="L8" s="25"/>
    </row>
    <row r="9" spans="1:12" ht="26.25" customHeight="1" x14ac:dyDescent="0.2">
      <c r="A9" s="28">
        <v>1</v>
      </c>
      <c r="B9" s="29" t="s">
        <v>183</v>
      </c>
      <c r="C9" s="28">
        <v>901</v>
      </c>
      <c r="D9" s="28"/>
      <c r="E9" s="28"/>
      <c r="F9" s="30"/>
      <c r="G9" s="30"/>
      <c r="H9" s="30"/>
      <c r="I9" s="24">
        <f>SUM(I10+I61+I67+I96+I164+I201+I206+I294+I318+I372+I387)</f>
        <v>315461.30000000005</v>
      </c>
      <c r="J9" s="24">
        <f>SUM(J10+J61+J67+J96+J164+J201+J206+J294+J318+J372+J387)</f>
        <v>422278.2</v>
      </c>
      <c r="K9" s="24">
        <f>SUM(K10+K61+K67+K96+K164+K206+K201+K294+K318+K372+K387)</f>
        <v>252808</v>
      </c>
      <c r="L9" s="24">
        <f>K9/J9*100</f>
        <v>59.867641758442659</v>
      </c>
    </row>
    <row r="10" spans="1:12" x14ac:dyDescent="0.2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31025.200000000001</v>
      </c>
      <c r="J10" s="35">
        <f>SUM(J11+J15+J22+J26+J30)</f>
        <v>40490.5</v>
      </c>
      <c r="K10" s="35">
        <f>SUM(K11+K15+K22+K26+K30)</f>
        <v>29009</v>
      </c>
      <c r="L10" s="35">
        <f>K10/J10*100</f>
        <v>71.643965868537066</v>
      </c>
    </row>
    <row r="11" spans="1:12" ht="25.5" x14ac:dyDescent="0.2">
      <c r="A11" s="28">
        <v>3</v>
      </c>
      <c r="B11" s="14" t="s">
        <v>109</v>
      </c>
      <c r="C11" s="28">
        <v>901</v>
      </c>
      <c r="D11" s="31">
        <v>102</v>
      </c>
      <c r="E11" s="32"/>
      <c r="F11" s="33"/>
      <c r="G11" s="34"/>
      <c r="H11" s="34"/>
      <c r="I11" s="35">
        <f t="shared" ref="I11:L13" si="0">SUM(I12)</f>
        <v>1539</v>
      </c>
      <c r="J11" s="35">
        <f t="shared" si="0"/>
        <v>1539</v>
      </c>
      <c r="K11" s="35">
        <f t="shared" si="0"/>
        <v>893.4</v>
      </c>
      <c r="L11" s="35">
        <f t="shared" si="0"/>
        <v>58.050682261208578</v>
      </c>
    </row>
    <row r="12" spans="1:12" ht="18.75" customHeight="1" x14ac:dyDescent="0.2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 t="shared" si="0"/>
        <v>1539</v>
      </c>
      <c r="J12" s="35">
        <f t="shared" si="0"/>
        <v>1539</v>
      </c>
      <c r="K12" s="35">
        <f t="shared" si="0"/>
        <v>893.4</v>
      </c>
      <c r="L12" s="35">
        <f t="shared" si="0"/>
        <v>58.050682261208578</v>
      </c>
    </row>
    <row r="13" spans="1:12" ht="16.5" customHeight="1" x14ac:dyDescent="0.2">
      <c r="A13" s="28">
        <v>5</v>
      </c>
      <c r="B13" s="14" t="s">
        <v>107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 t="shared" si="0"/>
        <v>1539</v>
      </c>
      <c r="J13" s="35">
        <f t="shared" si="0"/>
        <v>1539</v>
      </c>
      <c r="K13" s="35">
        <f t="shared" si="0"/>
        <v>893.4</v>
      </c>
      <c r="L13" s="35">
        <f t="shared" si="0"/>
        <v>58.050682261208578</v>
      </c>
    </row>
    <row r="14" spans="1:12" ht="25.5" x14ac:dyDescent="0.2">
      <c r="A14" s="28">
        <v>6</v>
      </c>
      <c r="B14" s="13" t="s">
        <v>180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  <c r="J14" s="37">
        <v>1539</v>
      </c>
      <c r="K14" s="37">
        <v>893.4</v>
      </c>
      <c r="L14" s="37">
        <f>K14/J14*100</f>
        <v>58.050682261208578</v>
      </c>
    </row>
    <row r="15" spans="1:12" ht="43.5" customHeight="1" x14ac:dyDescent="0.2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  <c r="J15" s="39">
        <f>J16</f>
        <v>19647.2</v>
      </c>
      <c r="K15" s="39">
        <f>SUM(K16)</f>
        <v>12188.8</v>
      </c>
      <c r="L15" s="39">
        <f>K15/J15*100</f>
        <v>62.038356610611181</v>
      </c>
    </row>
    <row r="16" spans="1:12" x14ac:dyDescent="0.2">
      <c r="A16" s="28">
        <v>8</v>
      </c>
      <c r="B16" s="14" t="s">
        <v>58</v>
      </c>
      <c r="C16" s="28">
        <v>901</v>
      </c>
      <c r="D16" s="15">
        <v>104</v>
      </c>
      <c r="E16" s="12" t="s">
        <v>111</v>
      </c>
      <c r="F16" s="17"/>
      <c r="G16" s="38"/>
      <c r="H16" s="38"/>
      <c r="I16" s="39">
        <f>SUM(I17+I19)</f>
        <v>19647.2</v>
      </c>
      <c r="J16" s="39">
        <f>SUM(J17+J19)</f>
        <v>19647.2</v>
      </c>
      <c r="K16" s="39">
        <f>SUM(K17+K19)</f>
        <v>12188.8</v>
      </c>
      <c r="L16" s="39">
        <f>K16/J16*100</f>
        <v>62.038356610611181</v>
      </c>
    </row>
    <row r="17" spans="1:41" ht="25.5" x14ac:dyDescent="0.2">
      <c r="A17" s="28">
        <v>9</v>
      </c>
      <c r="B17" s="14" t="s">
        <v>59</v>
      </c>
      <c r="C17" s="28">
        <v>901</v>
      </c>
      <c r="D17" s="15">
        <v>104</v>
      </c>
      <c r="E17" s="12" t="s">
        <v>111</v>
      </c>
      <c r="F17" s="17"/>
      <c r="G17" s="38"/>
      <c r="H17" s="38"/>
      <c r="I17" s="39">
        <f>SUM(I18:I18)</f>
        <v>15434.2</v>
      </c>
      <c r="J17" s="39">
        <f>SUM(J18:J18)</f>
        <v>15434.2</v>
      </c>
      <c r="K17" s="39">
        <f>SUM(K18)</f>
        <v>9297.2999999999993</v>
      </c>
      <c r="L17" s="39">
        <f>SUM(L18:L18)</f>
        <v>60.238301952806097</v>
      </c>
    </row>
    <row r="18" spans="1:41" ht="25.5" x14ac:dyDescent="0.2">
      <c r="A18" s="28">
        <v>10</v>
      </c>
      <c r="B18" s="13" t="s">
        <v>180</v>
      </c>
      <c r="C18" s="30">
        <v>901</v>
      </c>
      <c r="D18" s="16">
        <v>104</v>
      </c>
      <c r="E18" s="17" t="s">
        <v>111</v>
      </c>
      <c r="F18" s="17" t="s">
        <v>40</v>
      </c>
      <c r="G18" s="38"/>
      <c r="H18" s="38"/>
      <c r="I18" s="40">
        <v>15434.2</v>
      </c>
      <c r="J18" s="40">
        <v>15434.2</v>
      </c>
      <c r="K18" s="40">
        <v>9297.2999999999993</v>
      </c>
      <c r="L18" s="40">
        <f>K18/J18*100</f>
        <v>60.238301952806097</v>
      </c>
    </row>
    <row r="19" spans="1:41" x14ac:dyDescent="0.2">
      <c r="A19" s="28">
        <v>11</v>
      </c>
      <c r="B19" s="14" t="s">
        <v>58</v>
      </c>
      <c r="C19" s="28">
        <v>901</v>
      </c>
      <c r="D19" s="15">
        <v>104</v>
      </c>
      <c r="E19" s="12" t="s">
        <v>112</v>
      </c>
      <c r="F19" s="12"/>
      <c r="G19" s="38"/>
      <c r="H19" s="38"/>
      <c r="I19" s="39">
        <f>I20</f>
        <v>4213</v>
      </c>
      <c r="J19" s="39">
        <f>J20</f>
        <v>4213</v>
      </c>
      <c r="K19" s="39">
        <f>SUM(K20)</f>
        <v>2891.5</v>
      </c>
      <c r="L19" s="39">
        <f>K19/J19*100</f>
        <v>68.632803228103484</v>
      </c>
    </row>
    <row r="20" spans="1:41" ht="25.5" x14ac:dyDescent="0.2">
      <c r="A20" s="28">
        <v>12</v>
      </c>
      <c r="B20" s="14" t="s">
        <v>60</v>
      </c>
      <c r="C20" s="28">
        <v>901</v>
      </c>
      <c r="D20" s="15">
        <v>104</v>
      </c>
      <c r="E20" s="12" t="s">
        <v>113</v>
      </c>
      <c r="F20" s="12"/>
      <c r="G20" s="38"/>
      <c r="H20" s="38"/>
      <c r="I20" s="39">
        <f>I21</f>
        <v>4213</v>
      </c>
      <c r="J20" s="39">
        <f>J21</f>
        <v>4213</v>
      </c>
      <c r="K20" s="39">
        <f>SUM(K21)</f>
        <v>2891.5</v>
      </c>
      <c r="L20" s="39">
        <f>L21</f>
        <v>68.632803228103484</v>
      </c>
    </row>
    <row r="21" spans="1:41" ht="30.75" customHeight="1" x14ac:dyDescent="0.2">
      <c r="A21" s="28">
        <v>13</v>
      </c>
      <c r="B21" s="13" t="s">
        <v>180</v>
      </c>
      <c r="C21" s="30">
        <v>901</v>
      </c>
      <c r="D21" s="16">
        <v>104</v>
      </c>
      <c r="E21" s="17" t="s">
        <v>113</v>
      </c>
      <c r="F21" s="17" t="s">
        <v>40</v>
      </c>
      <c r="G21" s="38"/>
      <c r="H21" s="38"/>
      <c r="I21" s="40">
        <v>4213</v>
      </c>
      <c r="J21" s="40">
        <v>4213</v>
      </c>
      <c r="K21" s="40">
        <v>2891.5</v>
      </c>
      <c r="L21" s="40">
        <f>K21/J21*100</f>
        <v>68.632803228103484</v>
      </c>
    </row>
    <row r="22" spans="1:41" ht="19.5" customHeight="1" x14ac:dyDescent="0.2">
      <c r="A22" s="28">
        <v>14</v>
      </c>
      <c r="B22" s="14" t="s">
        <v>223</v>
      </c>
      <c r="C22" s="28">
        <v>901</v>
      </c>
      <c r="D22" s="15">
        <v>105</v>
      </c>
      <c r="E22" s="12"/>
      <c r="F22" s="12"/>
      <c r="G22" s="41"/>
      <c r="H22" s="41"/>
      <c r="I22" s="39">
        <f t="shared" ref="I22:L24" si="1">SUM(I23)</f>
        <v>6.2</v>
      </c>
      <c r="J22" s="39">
        <f t="shared" si="1"/>
        <v>6.2</v>
      </c>
      <c r="K22" s="39">
        <f t="shared" si="1"/>
        <v>0</v>
      </c>
      <c r="L22" s="39">
        <f t="shared" si="1"/>
        <v>0</v>
      </c>
    </row>
    <row r="23" spans="1:41" ht="18.75" customHeight="1" x14ac:dyDescent="0.2">
      <c r="A23" s="28">
        <v>15</v>
      </c>
      <c r="B23" s="14" t="s">
        <v>58</v>
      </c>
      <c r="C23" s="28">
        <v>901</v>
      </c>
      <c r="D23" s="15">
        <v>105</v>
      </c>
      <c r="E23" s="12" t="s">
        <v>112</v>
      </c>
      <c r="F23" s="12"/>
      <c r="G23" s="41"/>
      <c r="H23" s="41"/>
      <c r="I23" s="39">
        <f t="shared" si="1"/>
        <v>6.2</v>
      </c>
      <c r="J23" s="39">
        <f t="shared" si="1"/>
        <v>6.2</v>
      </c>
      <c r="K23" s="39">
        <f t="shared" si="1"/>
        <v>0</v>
      </c>
      <c r="L23" s="39">
        <f t="shared" si="1"/>
        <v>0</v>
      </c>
    </row>
    <row r="24" spans="1:41" ht="74.25" customHeight="1" x14ac:dyDescent="0.2">
      <c r="A24" s="28">
        <v>16</v>
      </c>
      <c r="B24" s="42" t="s">
        <v>226</v>
      </c>
      <c r="C24" s="28">
        <v>901</v>
      </c>
      <c r="D24" s="15">
        <v>105</v>
      </c>
      <c r="E24" s="12" t="s">
        <v>207</v>
      </c>
      <c r="F24" s="12"/>
      <c r="G24" s="41"/>
      <c r="H24" s="41"/>
      <c r="I24" s="39">
        <f t="shared" si="1"/>
        <v>6.2</v>
      </c>
      <c r="J24" s="39">
        <f t="shared" si="1"/>
        <v>6.2</v>
      </c>
      <c r="K24" s="39">
        <f t="shared" si="1"/>
        <v>0</v>
      </c>
      <c r="L24" s="39">
        <f t="shared" si="1"/>
        <v>0</v>
      </c>
    </row>
    <row r="25" spans="1:41" ht="34.5" customHeight="1" x14ac:dyDescent="0.2">
      <c r="A25" s="28">
        <v>17</v>
      </c>
      <c r="B25" s="13" t="s">
        <v>179</v>
      </c>
      <c r="C25" s="30">
        <v>901</v>
      </c>
      <c r="D25" s="16">
        <v>105</v>
      </c>
      <c r="E25" s="17" t="s">
        <v>207</v>
      </c>
      <c r="F25" s="17" t="s">
        <v>62</v>
      </c>
      <c r="G25" s="38"/>
      <c r="H25" s="38"/>
      <c r="I25" s="40">
        <v>6.2</v>
      </c>
      <c r="J25" s="40">
        <v>6.2</v>
      </c>
      <c r="K25" s="40">
        <v>0</v>
      </c>
      <c r="L25" s="40">
        <f>K25/J25*100</f>
        <v>0</v>
      </c>
    </row>
    <row r="26" spans="1:41" s="5" customFormat="1" ht="13.5" customHeight="1" x14ac:dyDescent="0.2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 t="shared" ref="I26:J28" si="2">I27</f>
        <v>300</v>
      </c>
      <c r="J26" s="39">
        <f t="shared" si="2"/>
        <v>300</v>
      </c>
      <c r="K26" s="39">
        <v>0</v>
      </c>
      <c r="L26" s="39">
        <f>L27</f>
        <v>0</v>
      </c>
    </row>
    <row r="27" spans="1:41" ht="16.5" customHeight="1" x14ac:dyDescent="0.2">
      <c r="A27" s="28">
        <v>19</v>
      </c>
      <c r="B27" s="14" t="s">
        <v>58</v>
      </c>
      <c r="C27" s="28">
        <v>901</v>
      </c>
      <c r="D27" s="15">
        <v>111</v>
      </c>
      <c r="E27" s="12" t="s">
        <v>112</v>
      </c>
      <c r="F27" s="12"/>
      <c r="G27" s="38"/>
      <c r="H27" s="38"/>
      <c r="I27" s="39">
        <f t="shared" si="2"/>
        <v>300</v>
      </c>
      <c r="J27" s="39">
        <f t="shared" si="2"/>
        <v>300</v>
      </c>
      <c r="K27" s="39">
        <v>0</v>
      </c>
      <c r="L27" s="39">
        <f>L28</f>
        <v>0</v>
      </c>
    </row>
    <row r="28" spans="1:41" ht="15.75" customHeight="1" x14ac:dyDescent="0.2">
      <c r="A28" s="28">
        <v>20</v>
      </c>
      <c r="B28" s="14" t="s">
        <v>6</v>
      </c>
      <c r="C28" s="28">
        <v>901</v>
      </c>
      <c r="D28" s="15">
        <v>111</v>
      </c>
      <c r="E28" s="12" t="s">
        <v>114</v>
      </c>
      <c r="F28" s="12"/>
      <c r="G28" s="38"/>
      <c r="H28" s="38"/>
      <c r="I28" s="39">
        <f t="shared" si="2"/>
        <v>300</v>
      </c>
      <c r="J28" s="39">
        <f t="shared" si="2"/>
        <v>300</v>
      </c>
      <c r="K28" s="39">
        <v>0</v>
      </c>
      <c r="L28" s="39">
        <f>L29</f>
        <v>0</v>
      </c>
    </row>
    <row r="29" spans="1:41" ht="15" customHeight="1" x14ac:dyDescent="0.2">
      <c r="A29" s="28">
        <v>21</v>
      </c>
      <c r="B29" s="13" t="s">
        <v>42</v>
      </c>
      <c r="C29" s="30">
        <v>901</v>
      </c>
      <c r="D29" s="16">
        <v>111</v>
      </c>
      <c r="E29" s="17" t="s">
        <v>114</v>
      </c>
      <c r="F29" s="17" t="s">
        <v>41</v>
      </c>
      <c r="G29" s="38"/>
      <c r="H29" s="38"/>
      <c r="I29" s="40">
        <v>300</v>
      </c>
      <c r="J29" s="40">
        <v>300</v>
      </c>
      <c r="K29" s="40">
        <v>0</v>
      </c>
      <c r="L29" s="40">
        <v>0</v>
      </c>
    </row>
    <row r="30" spans="1:41" s="10" customFormat="1" ht="22.5" customHeight="1" x14ac:dyDescent="0.2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9532.7999999999993</v>
      </c>
      <c r="J30" s="39">
        <f>SUM(J31+J48+J52)</f>
        <v>18998.100000000002</v>
      </c>
      <c r="K30" s="39">
        <f>SUM(K31+K48+K52)</f>
        <v>15926.800000000001</v>
      </c>
      <c r="L30" s="39">
        <f t="shared" ref="L30:L35" si="3">K30/J30*100</f>
        <v>83.833646522546985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8">
        <v>23</v>
      </c>
      <c r="B31" s="14" t="s">
        <v>298</v>
      </c>
      <c r="C31" s="28">
        <v>901</v>
      </c>
      <c r="D31" s="15">
        <v>113</v>
      </c>
      <c r="E31" s="12" t="s">
        <v>120</v>
      </c>
      <c r="F31" s="17"/>
      <c r="G31" s="38"/>
      <c r="H31" s="38"/>
      <c r="I31" s="39">
        <f>SUM(I32+I36+I38+I40+I46)</f>
        <v>9041.1999999999989</v>
      </c>
      <c r="J31" s="39">
        <f>SUM(J32+J36+J38+J40+J46)</f>
        <v>18270.7</v>
      </c>
      <c r="K31" s="39">
        <f>SUM(K32+K36+K38+K40+K46)</f>
        <v>15338.5</v>
      </c>
      <c r="L31" s="39">
        <f t="shared" si="3"/>
        <v>83.951353806914895</v>
      </c>
    </row>
    <row r="32" spans="1:41" ht="31.5" customHeight="1" x14ac:dyDescent="0.2">
      <c r="A32" s="28">
        <v>24</v>
      </c>
      <c r="B32" s="43" t="s">
        <v>64</v>
      </c>
      <c r="C32" s="28">
        <v>901</v>
      </c>
      <c r="D32" s="15">
        <v>113</v>
      </c>
      <c r="E32" s="12" t="s">
        <v>121</v>
      </c>
      <c r="F32" s="17"/>
      <c r="G32" s="38"/>
      <c r="H32" s="38"/>
      <c r="I32" s="39">
        <f>SUM(I33:I35)</f>
        <v>7965.5</v>
      </c>
      <c r="J32" s="39">
        <f>SUM(J33:J35)</f>
        <v>17195</v>
      </c>
      <c r="K32" s="39">
        <f>SUM(K33:K35)</f>
        <v>15122.3</v>
      </c>
      <c r="L32" s="39">
        <f t="shared" si="3"/>
        <v>87.945914510031983</v>
      </c>
    </row>
    <row r="33" spans="1:12" ht="28.5" customHeight="1" x14ac:dyDescent="0.2">
      <c r="A33" s="28">
        <v>25</v>
      </c>
      <c r="B33" s="44" t="s">
        <v>65</v>
      </c>
      <c r="C33" s="30">
        <v>901</v>
      </c>
      <c r="D33" s="16">
        <v>113</v>
      </c>
      <c r="E33" s="17" t="s">
        <v>121</v>
      </c>
      <c r="F33" s="17" t="s">
        <v>34</v>
      </c>
      <c r="G33" s="38"/>
      <c r="H33" s="38"/>
      <c r="I33" s="40">
        <f>7233.9+252.8+478.8</f>
        <v>7965.5</v>
      </c>
      <c r="J33" s="40">
        <v>12398.4</v>
      </c>
      <c r="K33" s="40">
        <v>11591.9</v>
      </c>
      <c r="L33" s="40">
        <f t="shared" si="3"/>
        <v>93.495128403664978</v>
      </c>
    </row>
    <row r="34" spans="1:12" ht="28.5" customHeight="1" x14ac:dyDescent="0.2">
      <c r="A34" s="28">
        <v>26</v>
      </c>
      <c r="B34" s="13" t="s">
        <v>179</v>
      </c>
      <c r="C34" s="30">
        <v>901</v>
      </c>
      <c r="D34" s="16">
        <v>113</v>
      </c>
      <c r="E34" s="17" t="s">
        <v>121</v>
      </c>
      <c r="F34" s="17" t="s">
        <v>62</v>
      </c>
      <c r="G34" s="38"/>
      <c r="H34" s="38"/>
      <c r="I34" s="40">
        <v>0</v>
      </c>
      <c r="J34" s="40">
        <v>4746.6000000000004</v>
      </c>
      <c r="K34" s="40">
        <v>3490.4</v>
      </c>
      <c r="L34" s="40">
        <f t="shared" si="3"/>
        <v>73.534740656469893</v>
      </c>
    </row>
    <row r="35" spans="1:12" ht="28.5" customHeight="1" x14ac:dyDescent="0.2">
      <c r="A35" s="28">
        <v>27</v>
      </c>
      <c r="B35" s="13" t="s">
        <v>395</v>
      </c>
      <c r="C35" s="30">
        <v>901</v>
      </c>
      <c r="D35" s="16">
        <v>113</v>
      </c>
      <c r="E35" s="17" t="s">
        <v>121</v>
      </c>
      <c r="F35" s="17" t="s">
        <v>177</v>
      </c>
      <c r="G35" s="38"/>
      <c r="H35" s="38"/>
      <c r="I35" s="40">
        <v>0</v>
      </c>
      <c r="J35" s="40">
        <v>50</v>
      </c>
      <c r="K35" s="40">
        <v>40</v>
      </c>
      <c r="L35" s="40">
        <f t="shared" si="3"/>
        <v>80</v>
      </c>
    </row>
    <row r="36" spans="1:12" ht="36" customHeight="1" x14ac:dyDescent="0.2">
      <c r="A36" s="28">
        <v>28</v>
      </c>
      <c r="B36" s="43" t="s">
        <v>184</v>
      </c>
      <c r="C36" s="28">
        <v>901</v>
      </c>
      <c r="D36" s="15">
        <v>113</v>
      </c>
      <c r="E36" s="12" t="s">
        <v>236</v>
      </c>
      <c r="F36" s="12"/>
      <c r="G36" s="41"/>
      <c r="H36" s="41"/>
      <c r="I36" s="39">
        <f>SUM(I37)</f>
        <v>860.3</v>
      </c>
      <c r="J36" s="39">
        <f>SUM(J37)</f>
        <v>860.3</v>
      </c>
      <c r="K36" s="39">
        <f>SUM(K37)</f>
        <v>173.6</v>
      </c>
      <c r="L36" s="39">
        <f>SUM(L37)</f>
        <v>20.179007323026852</v>
      </c>
    </row>
    <row r="37" spans="1:12" ht="27" customHeight="1" x14ac:dyDescent="0.2">
      <c r="A37" s="28">
        <v>29</v>
      </c>
      <c r="B37" s="13" t="s">
        <v>179</v>
      </c>
      <c r="C37" s="30">
        <v>901</v>
      </c>
      <c r="D37" s="16">
        <v>113</v>
      </c>
      <c r="E37" s="17" t="s">
        <v>236</v>
      </c>
      <c r="F37" s="17" t="s">
        <v>62</v>
      </c>
      <c r="G37" s="38"/>
      <c r="H37" s="38"/>
      <c r="I37" s="40">
        <v>860.3</v>
      </c>
      <c r="J37" s="40">
        <v>860.3</v>
      </c>
      <c r="K37" s="40">
        <v>173.6</v>
      </c>
      <c r="L37" s="40">
        <f>K37/J37*100</f>
        <v>20.179007323026852</v>
      </c>
    </row>
    <row r="38" spans="1:12" s="4" customFormat="1" ht="31.5" customHeight="1" x14ac:dyDescent="0.2">
      <c r="A38" s="28">
        <v>30</v>
      </c>
      <c r="B38" s="43" t="s">
        <v>66</v>
      </c>
      <c r="C38" s="28">
        <v>901</v>
      </c>
      <c r="D38" s="15">
        <v>113</v>
      </c>
      <c r="E38" s="12" t="s">
        <v>237</v>
      </c>
      <c r="F38" s="17"/>
      <c r="G38" s="38"/>
      <c r="H38" s="38"/>
      <c r="I38" s="39">
        <f>I39</f>
        <v>50</v>
      </c>
      <c r="J38" s="39">
        <f>J39</f>
        <v>50</v>
      </c>
      <c r="K38" s="39">
        <f>SUM(K39)</f>
        <v>18.2</v>
      </c>
      <c r="L38" s="39">
        <f>L39</f>
        <v>36.4</v>
      </c>
    </row>
    <row r="39" spans="1:12" ht="25.5" customHeight="1" x14ac:dyDescent="0.2">
      <c r="A39" s="28">
        <v>31</v>
      </c>
      <c r="B39" s="13" t="s">
        <v>179</v>
      </c>
      <c r="C39" s="30">
        <v>901</v>
      </c>
      <c r="D39" s="16">
        <v>113</v>
      </c>
      <c r="E39" s="17" t="s">
        <v>237</v>
      </c>
      <c r="F39" s="17" t="s">
        <v>62</v>
      </c>
      <c r="G39" s="38"/>
      <c r="H39" s="38"/>
      <c r="I39" s="40">
        <v>50</v>
      </c>
      <c r="J39" s="40">
        <v>50</v>
      </c>
      <c r="K39" s="40">
        <v>18.2</v>
      </c>
      <c r="L39" s="40">
        <f>K39/J39*100</f>
        <v>36.4</v>
      </c>
    </row>
    <row r="40" spans="1:12" ht="45.75" customHeight="1" x14ac:dyDescent="0.2">
      <c r="A40" s="28">
        <v>32</v>
      </c>
      <c r="B40" s="43" t="s">
        <v>67</v>
      </c>
      <c r="C40" s="28">
        <v>901</v>
      </c>
      <c r="D40" s="15">
        <v>113</v>
      </c>
      <c r="E40" s="12" t="s">
        <v>197</v>
      </c>
      <c r="F40" s="17"/>
      <c r="G40" s="38"/>
      <c r="H40" s="38"/>
      <c r="I40" s="39">
        <f>I41+I43</f>
        <v>115.39999999999999</v>
      </c>
      <c r="J40" s="39">
        <f>J41+J43</f>
        <v>115.39999999999999</v>
      </c>
      <c r="K40" s="39">
        <f>SUM(K41+K43)</f>
        <v>24.4</v>
      </c>
      <c r="L40" s="39">
        <f>K40/J40*100</f>
        <v>21.143847487001732</v>
      </c>
    </row>
    <row r="41" spans="1:12" ht="69" customHeight="1" x14ac:dyDescent="0.2">
      <c r="A41" s="28">
        <v>33</v>
      </c>
      <c r="B41" s="43" t="s">
        <v>68</v>
      </c>
      <c r="C41" s="28">
        <v>901</v>
      </c>
      <c r="D41" s="15">
        <v>113</v>
      </c>
      <c r="E41" s="12" t="s">
        <v>122</v>
      </c>
      <c r="F41" s="17"/>
      <c r="G41" s="38"/>
      <c r="H41" s="38"/>
      <c r="I41" s="39">
        <f>I42</f>
        <v>0.2</v>
      </c>
      <c r="J41" s="39">
        <f>J42</f>
        <v>0.2</v>
      </c>
      <c r="K41" s="39">
        <f>SUM(K42)</f>
        <v>0</v>
      </c>
      <c r="L41" s="39">
        <f>L42</f>
        <v>0</v>
      </c>
    </row>
    <row r="42" spans="1:12" ht="38.25" x14ac:dyDescent="0.2">
      <c r="A42" s="28">
        <v>34</v>
      </c>
      <c r="B42" s="13" t="s">
        <v>179</v>
      </c>
      <c r="C42" s="30">
        <v>901</v>
      </c>
      <c r="D42" s="16">
        <v>113</v>
      </c>
      <c r="E42" s="17" t="s">
        <v>122</v>
      </c>
      <c r="F42" s="17" t="s">
        <v>62</v>
      </c>
      <c r="G42" s="38"/>
      <c r="H42" s="38"/>
      <c r="I42" s="40">
        <v>0.2</v>
      </c>
      <c r="J42" s="40">
        <v>0.2</v>
      </c>
      <c r="K42" s="40">
        <v>0</v>
      </c>
      <c r="L42" s="40">
        <f>K42/J42*100</f>
        <v>0</v>
      </c>
    </row>
    <row r="43" spans="1:12" ht="36.75" customHeight="1" x14ac:dyDescent="0.2">
      <c r="A43" s="28">
        <v>35</v>
      </c>
      <c r="B43" s="43" t="s">
        <v>69</v>
      </c>
      <c r="C43" s="28">
        <v>901</v>
      </c>
      <c r="D43" s="15">
        <v>113</v>
      </c>
      <c r="E43" s="12" t="s">
        <v>123</v>
      </c>
      <c r="F43" s="17"/>
      <c r="G43" s="38"/>
      <c r="H43" s="38"/>
      <c r="I43" s="39">
        <f>I44+I45</f>
        <v>115.19999999999999</v>
      </c>
      <c r="J43" s="39">
        <f>J44+J45</f>
        <v>115.19999999999999</v>
      </c>
      <c r="K43" s="39">
        <f>SUM(K44:K45)</f>
        <v>24.4</v>
      </c>
      <c r="L43" s="39">
        <f>K43/J43*100</f>
        <v>21.180555555555554</v>
      </c>
    </row>
    <row r="44" spans="1:12" ht="25.5" x14ac:dyDescent="0.2">
      <c r="A44" s="28">
        <v>36</v>
      </c>
      <c r="B44" s="13" t="s">
        <v>180</v>
      </c>
      <c r="C44" s="30">
        <v>901</v>
      </c>
      <c r="D44" s="16">
        <v>113</v>
      </c>
      <c r="E44" s="17" t="s">
        <v>123</v>
      </c>
      <c r="F44" s="17" t="s">
        <v>40</v>
      </c>
      <c r="G44" s="38"/>
      <c r="H44" s="38"/>
      <c r="I44" s="40">
        <v>78.3</v>
      </c>
      <c r="J44" s="40">
        <v>78.3</v>
      </c>
      <c r="K44" s="40">
        <v>24.4</v>
      </c>
      <c r="L44" s="40">
        <f>K44/J44*100</f>
        <v>31.162196679438058</v>
      </c>
    </row>
    <row r="45" spans="1:12" ht="27.75" customHeight="1" x14ac:dyDescent="0.2">
      <c r="A45" s="28">
        <v>37</v>
      </c>
      <c r="B45" s="13" t="s">
        <v>179</v>
      </c>
      <c r="C45" s="30">
        <v>901</v>
      </c>
      <c r="D45" s="16">
        <v>113</v>
      </c>
      <c r="E45" s="17" t="s">
        <v>123</v>
      </c>
      <c r="F45" s="17" t="s">
        <v>62</v>
      </c>
      <c r="G45" s="38"/>
      <c r="H45" s="38"/>
      <c r="I45" s="40">
        <v>36.9</v>
      </c>
      <c r="J45" s="40">
        <v>36.9</v>
      </c>
      <c r="K45" s="40">
        <v>0</v>
      </c>
      <c r="L45" s="40">
        <f>K45/J45*100</f>
        <v>0</v>
      </c>
    </row>
    <row r="46" spans="1:12" ht="26.25" customHeight="1" x14ac:dyDescent="0.2">
      <c r="A46" s="28">
        <v>38</v>
      </c>
      <c r="B46" s="43" t="s">
        <v>70</v>
      </c>
      <c r="C46" s="28">
        <v>901</v>
      </c>
      <c r="D46" s="15">
        <v>113</v>
      </c>
      <c r="E46" s="12" t="s">
        <v>124</v>
      </c>
      <c r="F46" s="17"/>
      <c r="G46" s="38"/>
      <c r="H46" s="38"/>
      <c r="I46" s="39">
        <f>I47</f>
        <v>50</v>
      </c>
      <c r="J46" s="39">
        <f>J47</f>
        <v>50</v>
      </c>
      <c r="K46" s="39">
        <f>SUM(K47)</f>
        <v>0</v>
      </c>
      <c r="L46" s="39">
        <f>L47</f>
        <v>0</v>
      </c>
    </row>
    <row r="47" spans="1:12" ht="30.75" customHeight="1" x14ac:dyDescent="0.2">
      <c r="A47" s="28">
        <v>39</v>
      </c>
      <c r="B47" s="13" t="s">
        <v>179</v>
      </c>
      <c r="C47" s="30">
        <v>901</v>
      </c>
      <c r="D47" s="16">
        <v>113</v>
      </c>
      <c r="E47" s="17" t="s">
        <v>124</v>
      </c>
      <c r="F47" s="17" t="s">
        <v>62</v>
      </c>
      <c r="G47" s="38"/>
      <c r="H47" s="38"/>
      <c r="I47" s="40">
        <v>50</v>
      </c>
      <c r="J47" s="40">
        <v>50</v>
      </c>
      <c r="K47" s="40">
        <v>0</v>
      </c>
      <c r="L47" s="40">
        <f t="shared" ref="L47:L52" si="4">K47/J47*100</f>
        <v>0</v>
      </c>
    </row>
    <row r="48" spans="1:12" ht="45" customHeight="1" x14ac:dyDescent="0.2">
      <c r="A48" s="28">
        <v>40</v>
      </c>
      <c r="B48" s="43" t="s">
        <v>351</v>
      </c>
      <c r="C48" s="28">
        <v>901</v>
      </c>
      <c r="D48" s="15">
        <v>113</v>
      </c>
      <c r="E48" s="12" t="s">
        <v>125</v>
      </c>
      <c r="F48" s="12"/>
      <c r="G48" s="38"/>
      <c r="H48" s="38"/>
      <c r="I48" s="39">
        <f>SUM(I49)</f>
        <v>404.5</v>
      </c>
      <c r="J48" s="39">
        <f>SUM(J49)</f>
        <v>457.7</v>
      </c>
      <c r="K48" s="39">
        <f>SUM(K49)</f>
        <v>405.70000000000005</v>
      </c>
      <c r="L48" s="39">
        <f t="shared" si="4"/>
        <v>88.638846405942772</v>
      </c>
    </row>
    <row r="49" spans="1:12" ht="58.5" customHeight="1" x14ac:dyDescent="0.2">
      <c r="A49" s="28">
        <v>41</v>
      </c>
      <c r="B49" s="43" t="s">
        <v>279</v>
      </c>
      <c r="C49" s="28">
        <v>901</v>
      </c>
      <c r="D49" s="15">
        <v>113</v>
      </c>
      <c r="E49" s="12" t="s">
        <v>126</v>
      </c>
      <c r="F49" s="12"/>
      <c r="G49" s="38"/>
      <c r="H49" s="38"/>
      <c r="I49" s="39">
        <f>SUM(I50:I51)</f>
        <v>404.5</v>
      </c>
      <c r="J49" s="39">
        <f>SUM(J50:J51)</f>
        <v>457.7</v>
      </c>
      <c r="K49" s="39">
        <f>SUM(K50:K51)</f>
        <v>405.70000000000005</v>
      </c>
      <c r="L49" s="39">
        <f t="shared" si="4"/>
        <v>88.638846405942772</v>
      </c>
    </row>
    <row r="50" spans="1:12" ht="25.5" x14ac:dyDescent="0.2">
      <c r="A50" s="28">
        <v>42</v>
      </c>
      <c r="B50" s="13" t="s">
        <v>180</v>
      </c>
      <c r="C50" s="30">
        <v>901</v>
      </c>
      <c r="D50" s="16">
        <v>113</v>
      </c>
      <c r="E50" s="17" t="s">
        <v>126</v>
      </c>
      <c r="F50" s="17" t="s">
        <v>40</v>
      </c>
      <c r="G50" s="38"/>
      <c r="H50" s="38"/>
      <c r="I50" s="40">
        <v>111.7</v>
      </c>
      <c r="J50" s="40">
        <v>79.3</v>
      </c>
      <c r="K50" s="40">
        <v>32.6</v>
      </c>
      <c r="L50" s="40">
        <f t="shared" si="4"/>
        <v>41.109709962168985</v>
      </c>
    </row>
    <row r="51" spans="1:12" ht="29.25" customHeight="1" x14ac:dyDescent="0.2">
      <c r="A51" s="28">
        <v>43</v>
      </c>
      <c r="B51" s="13" t="s">
        <v>179</v>
      </c>
      <c r="C51" s="30">
        <v>901</v>
      </c>
      <c r="D51" s="16">
        <v>113</v>
      </c>
      <c r="E51" s="17" t="s">
        <v>126</v>
      </c>
      <c r="F51" s="17" t="s">
        <v>62</v>
      </c>
      <c r="G51" s="38"/>
      <c r="H51" s="38"/>
      <c r="I51" s="40">
        <v>292.8</v>
      </c>
      <c r="J51" s="40">
        <v>378.4</v>
      </c>
      <c r="K51" s="40">
        <v>373.1</v>
      </c>
      <c r="L51" s="40">
        <f t="shared" si="4"/>
        <v>98.599365750528563</v>
      </c>
    </row>
    <row r="52" spans="1:12" ht="19.5" customHeight="1" x14ac:dyDescent="0.2">
      <c r="A52" s="28">
        <v>44</v>
      </c>
      <c r="B52" s="14" t="s">
        <v>58</v>
      </c>
      <c r="C52" s="28">
        <v>901</v>
      </c>
      <c r="D52" s="15">
        <v>113</v>
      </c>
      <c r="E52" s="12" t="s">
        <v>112</v>
      </c>
      <c r="F52" s="12"/>
      <c r="G52" s="41"/>
      <c r="H52" s="41"/>
      <c r="I52" s="39">
        <f>SUM(I55+I57)</f>
        <v>87.1</v>
      </c>
      <c r="J52" s="39">
        <f>SUM(J53+J55+J57+J59)</f>
        <v>269.7</v>
      </c>
      <c r="K52" s="39">
        <f>SUM(K53+K55+K57+K59)</f>
        <v>182.6</v>
      </c>
      <c r="L52" s="39">
        <f t="shared" si="4"/>
        <v>67.704857248794951</v>
      </c>
    </row>
    <row r="53" spans="1:12" ht="30.75" customHeight="1" x14ac:dyDescent="0.2">
      <c r="A53" s="28">
        <v>45</v>
      </c>
      <c r="B53" s="14" t="s">
        <v>60</v>
      </c>
      <c r="C53" s="28">
        <v>901</v>
      </c>
      <c r="D53" s="15">
        <v>113</v>
      </c>
      <c r="E53" s="12" t="s">
        <v>113</v>
      </c>
      <c r="F53" s="12"/>
      <c r="G53" s="41"/>
      <c r="H53" s="41"/>
      <c r="I53" s="39">
        <v>0</v>
      </c>
      <c r="J53" s="39">
        <f>SUM(J54)</f>
        <v>2.1</v>
      </c>
      <c r="K53" s="39">
        <f>SUM(K54)</f>
        <v>2.1</v>
      </c>
      <c r="L53" s="39">
        <f>K53/J53*100</f>
        <v>100</v>
      </c>
    </row>
    <row r="54" spans="1:12" ht="30" customHeight="1" x14ac:dyDescent="0.2">
      <c r="A54" s="28">
        <v>46</v>
      </c>
      <c r="B54" s="13" t="s">
        <v>179</v>
      </c>
      <c r="C54" s="30">
        <v>901</v>
      </c>
      <c r="D54" s="16">
        <v>113</v>
      </c>
      <c r="E54" s="17" t="s">
        <v>113</v>
      </c>
      <c r="F54" s="17" t="s">
        <v>62</v>
      </c>
      <c r="G54" s="41"/>
      <c r="H54" s="41"/>
      <c r="I54" s="40">
        <v>0</v>
      </c>
      <c r="J54" s="40">
        <v>2.1</v>
      </c>
      <c r="K54" s="40">
        <v>2.1</v>
      </c>
      <c r="L54" s="40">
        <f>K54/J54*100</f>
        <v>100</v>
      </c>
    </row>
    <row r="55" spans="1:12" ht="24" customHeight="1" x14ac:dyDescent="0.2">
      <c r="A55" s="28">
        <v>47</v>
      </c>
      <c r="B55" s="14" t="s">
        <v>407</v>
      </c>
      <c r="C55" s="28">
        <v>901</v>
      </c>
      <c r="D55" s="15">
        <v>113</v>
      </c>
      <c r="E55" s="12" t="s">
        <v>409</v>
      </c>
      <c r="F55" s="12"/>
      <c r="G55" s="41"/>
      <c r="H55" s="41"/>
      <c r="I55" s="39">
        <f>SUM(I56)</f>
        <v>0</v>
      </c>
      <c r="J55" s="39">
        <f>SUM(J56)</f>
        <v>80.5</v>
      </c>
      <c r="K55" s="39">
        <f>SUM(K56)</f>
        <v>80.5</v>
      </c>
      <c r="L55" s="39">
        <f>SUM(L56)</f>
        <v>100</v>
      </c>
    </row>
    <row r="56" spans="1:12" ht="17.25" customHeight="1" x14ac:dyDescent="0.2">
      <c r="A56" s="28">
        <v>48</v>
      </c>
      <c r="B56" s="13" t="s">
        <v>408</v>
      </c>
      <c r="C56" s="30">
        <v>901</v>
      </c>
      <c r="D56" s="16">
        <v>113</v>
      </c>
      <c r="E56" s="17" t="s">
        <v>409</v>
      </c>
      <c r="F56" s="17" t="s">
        <v>410</v>
      </c>
      <c r="G56" s="41"/>
      <c r="H56" s="41"/>
      <c r="I56" s="40">
        <v>0</v>
      </c>
      <c r="J56" s="40">
        <v>80.5</v>
      </c>
      <c r="K56" s="40">
        <v>80.5</v>
      </c>
      <c r="L56" s="40">
        <f>K56/J56*100</f>
        <v>100</v>
      </c>
    </row>
    <row r="57" spans="1:12" ht="48" customHeight="1" x14ac:dyDescent="0.2">
      <c r="A57" s="28">
        <v>49</v>
      </c>
      <c r="B57" s="14" t="s">
        <v>332</v>
      </c>
      <c r="C57" s="28">
        <v>901</v>
      </c>
      <c r="D57" s="15">
        <v>113</v>
      </c>
      <c r="E57" s="12" t="s">
        <v>333</v>
      </c>
      <c r="F57" s="12"/>
      <c r="G57" s="85"/>
      <c r="H57" s="86"/>
      <c r="I57" s="39">
        <f>SUM(I58)</f>
        <v>87.1</v>
      </c>
      <c r="J57" s="39">
        <f>SUM(J58)</f>
        <v>87.1</v>
      </c>
      <c r="K57" s="39">
        <f>SUM(K58)</f>
        <v>0</v>
      </c>
      <c r="L57" s="39">
        <f>SUM(L58)</f>
        <v>0</v>
      </c>
    </row>
    <row r="58" spans="1:12" ht="26.25" customHeight="1" x14ac:dyDescent="0.2">
      <c r="A58" s="28">
        <v>50</v>
      </c>
      <c r="B58" s="13" t="s">
        <v>179</v>
      </c>
      <c r="C58" s="30">
        <v>901</v>
      </c>
      <c r="D58" s="16">
        <v>113</v>
      </c>
      <c r="E58" s="17" t="s">
        <v>333</v>
      </c>
      <c r="F58" s="17" t="s">
        <v>62</v>
      </c>
      <c r="G58" s="46"/>
      <c r="H58" s="22"/>
      <c r="I58" s="40">
        <v>87.1</v>
      </c>
      <c r="J58" s="40">
        <v>87.1</v>
      </c>
      <c r="K58" s="40">
        <v>0</v>
      </c>
      <c r="L58" s="40">
        <f>K58/J58*100</f>
        <v>0</v>
      </c>
    </row>
    <row r="59" spans="1:12" ht="33" customHeight="1" x14ac:dyDescent="0.2">
      <c r="A59" s="28">
        <v>51</v>
      </c>
      <c r="B59" s="14" t="s">
        <v>431</v>
      </c>
      <c r="C59" s="28">
        <v>901</v>
      </c>
      <c r="D59" s="15">
        <v>113</v>
      </c>
      <c r="E59" s="12" t="s">
        <v>432</v>
      </c>
      <c r="F59" s="12"/>
      <c r="G59" s="85"/>
      <c r="H59" s="86"/>
      <c r="I59" s="39">
        <v>0</v>
      </c>
      <c r="J59" s="39">
        <f>SUM(J60)</f>
        <v>100</v>
      </c>
      <c r="K59" s="39">
        <f>SUM(K60)</f>
        <v>100</v>
      </c>
      <c r="L59" s="39">
        <f>SUM(L60)</f>
        <v>100</v>
      </c>
    </row>
    <row r="60" spans="1:12" ht="26.25" customHeight="1" x14ac:dyDescent="0.2">
      <c r="A60" s="28">
        <v>52</v>
      </c>
      <c r="B60" s="13" t="s">
        <v>395</v>
      </c>
      <c r="C60" s="30">
        <v>901</v>
      </c>
      <c r="D60" s="16">
        <v>113</v>
      </c>
      <c r="E60" s="17" t="s">
        <v>432</v>
      </c>
      <c r="F60" s="17" t="s">
        <v>177</v>
      </c>
      <c r="G60" s="46"/>
      <c r="H60" s="22"/>
      <c r="I60" s="40">
        <v>0</v>
      </c>
      <c r="J60" s="40">
        <v>100</v>
      </c>
      <c r="K60" s="40">
        <v>100</v>
      </c>
      <c r="L60" s="40">
        <f>K60/J60*100</f>
        <v>100</v>
      </c>
    </row>
    <row r="61" spans="1:12" ht="19.5" customHeight="1" x14ac:dyDescent="0.2">
      <c r="A61" s="28">
        <v>53</v>
      </c>
      <c r="B61" s="14" t="s">
        <v>7</v>
      </c>
      <c r="C61" s="28">
        <v>901</v>
      </c>
      <c r="D61" s="15">
        <v>200</v>
      </c>
      <c r="E61" s="12"/>
      <c r="F61" s="17"/>
      <c r="G61" s="38"/>
      <c r="H61" s="38"/>
      <c r="I61" s="39">
        <f t="shared" ref="I61:J63" si="5">I62</f>
        <v>305.60000000000002</v>
      </c>
      <c r="J61" s="39">
        <f t="shared" si="5"/>
        <v>305.60000000000002</v>
      </c>
      <c r="K61" s="39">
        <f>SUM(K62)</f>
        <v>171.3</v>
      </c>
      <c r="L61" s="39">
        <f>L62</f>
        <v>56.053664921465973</v>
      </c>
    </row>
    <row r="62" spans="1:12" ht="19.5" customHeight="1" x14ac:dyDescent="0.2">
      <c r="A62" s="28">
        <v>54</v>
      </c>
      <c r="B62" s="14" t="s">
        <v>8</v>
      </c>
      <c r="C62" s="28">
        <v>901</v>
      </c>
      <c r="D62" s="15">
        <v>203</v>
      </c>
      <c r="E62" s="12"/>
      <c r="F62" s="17"/>
      <c r="G62" s="38"/>
      <c r="H62" s="38"/>
      <c r="I62" s="39">
        <f t="shared" si="5"/>
        <v>305.60000000000002</v>
      </c>
      <c r="J62" s="39">
        <f t="shared" si="5"/>
        <v>305.60000000000002</v>
      </c>
      <c r="K62" s="39">
        <f>SUM(K63)</f>
        <v>171.3</v>
      </c>
      <c r="L62" s="39">
        <f>L63</f>
        <v>56.053664921465973</v>
      </c>
    </row>
    <row r="63" spans="1:12" ht="18" customHeight="1" x14ac:dyDescent="0.2">
      <c r="A63" s="28">
        <v>55</v>
      </c>
      <c r="B63" s="14" t="s">
        <v>58</v>
      </c>
      <c r="C63" s="28">
        <v>901</v>
      </c>
      <c r="D63" s="15">
        <v>203</v>
      </c>
      <c r="E63" s="12" t="s">
        <v>112</v>
      </c>
      <c r="F63" s="17"/>
      <c r="G63" s="38"/>
      <c r="H63" s="38"/>
      <c r="I63" s="39">
        <f t="shared" si="5"/>
        <v>305.60000000000002</v>
      </c>
      <c r="J63" s="39">
        <f t="shared" si="5"/>
        <v>305.60000000000002</v>
      </c>
      <c r="K63" s="39">
        <f>SUM(K64)</f>
        <v>171.3</v>
      </c>
      <c r="L63" s="39">
        <f>L64</f>
        <v>56.053664921465973</v>
      </c>
    </row>
    <row r="64" spans="1:12" ht="28.5" customHeight="1" x14ac:dyDescent="0.2">
      <c r="A64" s="28">
        <v>56</v>
      </c>
      <c r="B64" s="14" t="s">
        <v>33</v>
      </c>
      <c r="C64" s="28">
        <v>901</v>
      </c>
      <c r="D64" s="15">
        <v>203</v>
      </c>
      <c r="E64" s="12" t="s">
        <v>128</v>
      </c>
      <c r="F64" s="17"/>
      <c r="G64" s="38"/>
      <c r="H64" s="38"/>
      <c r="I64" s="39">
        <f>I65+I66</f>
        <v>305.60000000000002</v>
      </c>
      <c r="J64" s="39">
        <f>J65+J66</f>
        <v>305.60000000000002</v>
      </c>
      <c r="K64" s="39">
        <f>SUM(K65:K66)</f>
        <v>171.3</v>
      </c>
      <c r="L64" s="39">
        <f t="shared" ref="L64:L69" si="6">K64/J64*100</f>
        <v>56.053664921465973</v>
      </c>
    </row>
    <row r="65" spans="1:12" ht="25.5" x14ac:dyDescent="0.2">
      <c r="A65" s="28">
        <v>57</v>
      </c>
      <c r="B65" s="13" t="s">
        <v>180</v>
      </c>
      <c r="C65" s="30">
        <v>901</v>
      </c>
      <c r="D65" s="16">
        <v>203</v>
      </c>
      <c r="E65" s="17" t="s">
        <v>129</v>
      </c>
      <c r="F65" s="17" t="s">
        <v>40</v>
      </c>
      <c r="G65" s="38"/>
      <c r="H65" s="38"/>
      <c r="I65" s="40">
        <v>245.5</v>
      </c>
      <c r="J65" s="40">
        <v>245.5</v>
      </c>
      <c r="K65" s="40">
        <v>160.5</v>
      </c>
      <c r="L65" s="40">
        <f t="shared" si="6"/>
        <v>65.376782077393074</v>
      </c>
    </row>
    <row r="66" spans="1:12" ht="28.5" customHeight="1" x14ac:dyDescent="0.2">
      <c r="A66" s="28">
        <v>58</v>
      </c>
      <c r="B66" s="13" t="s">
        <v>179</v>
      </c>
      <c r="C66" s="30">
        <v>901</v>
      </c>
      <c r="D66" s="16">
        <v>203</v>
      </c>
      <c r="E66" s="17" t="s">
        <v>129</v>
      </c>
      <c r="F66" s="17" t="s">
        <v>62</v>
      </c>
      <c r="G66" s="45" t="s">
        <v>54</v>
      </c>
      <c r="H66" s="38"/>
      <c r="I66" s="40">
        <v>60.1</v>
      </c>
      <c r="J66" s="40">
        <v>60.1</v>
      </c>
      <c r="K66" s="40">
        <v>10.8</v>
      </c>
      <c r="L66" s="40">
        <f t="shared" si="6"/>
        <v>17.970049916805326</v>
      </c>
    </row>
    <row r="67" spans="1:12" ht="29.25" customHeight="1" x14ac:dyDescent="0.2">
      <c r="A67" s="28">
        <v>59</v>
      </c>
      <c r="B67" s="14" t="s">
        <v>9</v>
      </c>
      <c r="C67" s="28">
        <v>901</v>
      </c>
      <c r="D67" s="15">
        <v>300</v>
      </c>
      <c r="E67" s="12"/>
      <c r="F67" s="17"/>
      <c r="G67" s="47" t="s">
        <v>43</v>
      </c>
      <c r="H67" s="38"/>
      <c r="I67" s="39">
        <f>SUM(I68+I78)</f>
        <v>9791.6</v>
      </c>
      <c r="J67" s="39">
        <f>SUM(J68+J78)</f>
        <v>9886.9</v>
      </c>
      <c r="K67" s="39">
        <f>SUM(K68+K78)</f>
        <v>7858.7000000000007</v>
      </c>
      <c r="L67" s="39">
        <f t="shared" si="6"/>
        <v>79.485986507398692</v>
      </c>
    </row>
    <row r="68" spans="1:12" ht="25.5" customHeight="1" x14ac:dyDescent="0.2">
      <c r="A68" s="28">
        <v>60</v>
      </c>
      <c r="B68" s="14" t="s">
        <v>352</v>
      </c>
      <c r="C68" s="28">
        <v>901</v>
      </c>
      <c r="D68" s="15">
        <v>309</v>
      </c>
      <c r="E68" s="12"/>
      <c r="F68" s="17"/>
      <c r="G68" s="45" t="s">
        <v>55</v>
      </c>
      <c r="H68" s="38"/>
      <c r="I68" s="39">
        <f>SUM(I69+I74)</f>
        <v>4566.8999999999996</v>
      </c>
      <c r="J68" s="39">
        <f>SUM(J69+J74)</f>
        <v>264.89999999999998</v>
      </c>
      <c r="K68" s="39">
        <f>SUM(K69+K74)</f>
        <v>260.89999999999998</v>
      </c>
      <c r="L68" s="39">
        <f t="shared" si="6"/>
        <v>98.489996224990563</v>
      </c>
    </row>
    <row r="69" spans="1:12" ht="41.25" customHeight="1" x14ac:dyDescent="0.2">
      <c r="A69" s="28">
        <v>61</v>
      </c>
      <c r="B69" s="14" t="s">
        <v>299</v>
      </c>
      <c r="C69" s="28">
        <v>901</v>
      </c>
      <c r="D69" s="15">
        <v>309</v>
      </c>
      <c r="E69" s="12" t="s">
        <v>130</v>
      </c>
      <c r="F69" s="17"/>
      <c r="G69" s="47" t="s">
        <v>43</v>
      </c>
      <c r="H69" s="38"/>
      <c r="I69" s="39">
        <f>SUM(I70+I72)</f>
        <v>264.89999999999998</v>
      </c>
      <c r="J69" s="39">
        <f>SUM(J70+J72)</f>
        <v>264.89999999999998</v>
      </c>
      <c r="K69" s="39">
        <f>SUM(K70+K72)</f>
        <v>260.89999999999998</v>
      </c>
      <c r="L69" s="39">
        <f t="shared" si="6"/>
        <v>98.489996224990563</v>
      </c>
    </row>
    <row r="70" spans="1:12" ht="27.75" customHeight="1" x14ac:dyDescent="0.2">
      <c r="A70" s="28">
        <v>62</v>
      </c>
      <c r="B70" s="14" t="s">
        <v>103</v>
      </c>
      <c r="C70" s="28">
        <v>901</v>
      </c>
      <c r="D70" s="15">
        <v>309</v>
      </c>
      <c r="E70" s="12" t="s">
        <v>131</v>
      </c>
      <c r="F70" s="17"/>
      <c r="G70" s="45" t="s">
        <v>56</v>
      </c>
      <c r="H70" s="38"/>
      <c r="I70" s="39">
        <f>I71</f>
        <v>261</v>
      </c>
      <c r="J70" s="39">
        <f>J71</f>
        <v>261</v>
      </c>
      <c r="K70" s="39">
        <f>SUM(K71)</f>
        <v>260.89999999999998</v>
      </c>
      <c r="L70" s="39">
        <f>L71</f>
        <v>99.961685823754777</v>
      </c>
    </row>
    <row r="71" spans="1:12" ht="25.5" customHeight="1" x14ac:dyDescent="0.2">
      <c r="A71" s="28">
        <v>63</v>
      </c>
      <c r="B71" s="13" t="s">
        <v>179</v>
      </c>
      <c r="C71" s="30">
        <v>901</v>
      </c>
      <c r="D71" s="16">
        <v>309</v>
      </c>
      <c r="E71" s="17" t="s">
        <v>131</v>
      </c>
      <c r="F71" s="17" t="s">
        <v>62</v>
      </c>
      <c r="G71" s="47" t="s">
        <v>43</v>
      </c>
      <c r="H71" s="38"/>
      <c r="I71" s="40">
        <v>261</v>
      </c>
      <c r="J71" s="40">
        <v>261</v>
      </c>
      <c r="K71" s="40">
        <v>260.89999999999998</v>
      </c>
      <c r="L71" s="40">
        <f>K71/J71*100</f>
        <v>99.961685823754777</v>
      </c>
    </row>
    <row r="72" spans="1:12" ht="29.25" customHeight="1" x14ac:dyDescent="0.2">
      <c r="A72" s="28">
        <v>64</v>
      </c>
      <c r="B72" s="14" t="s">
        <v>353</v>
      </c>
      <c r="C72" s="28">
        <v>901</v>
      </c>
      <c r="D72" s="15">
        <v>309</v>
      </c>
      <c r="E72" s="12" t="s">
        <v>354</v>
      </c>
      <c r="F72" s="12"/>
      <c r="G72" s="92"/>
      <c r="H72" s="38"/>
      <c r="I72" s="39">
        <f>SUM(I73)</f>
        <v>3.9</v>
      </c>
      <c r="J72" s="39">
        <f>SUM(J73)</f>
        <v>3.9</v>
      </c>
      <c r="K72" s="39">
        <f>SUM(K73)</f>
        <v>0</v>
      </c>
      <c r="L72" s="39">
        <f>SUM(L73)</f>
        <v>0</v>
      </c>
    </row>
    <row r="73" spans="1:12" ht="25.5" customHeight="1" x14ac:dyDescent="0.2">
      <c r="A73" s="28">
        <v>65</v>
      </c>
      <c r="B73" s="13" t="s">
        <v>179</v>
      </c>
      <c r="C73" s="30">
        <v>901</v>
      </c>
      <c r="D73" s="16">
        <v>309</v>
      </c>
      <c r="E73" s="17" t="s">
        <v>354</v>
      </c>
      <c r="F73" s="17" t="s">
        <v>62</v>
      </c>
      <c r="G73" s="92"/>
      <c r="H73" s="38"/>
      <c r="I73" s="40">
        <v>3.9</v>
      </c>
      <c r="J73" s="40">
        <v>3.9</v>
      </c>
      <c r="K73" s="40">
        <v>0</v>
      </c>
      <c r="L73" s="40">
        <f t="shared" ref="L73:L85" si="7">K73/J73*100</f>
        <v>0</v>
      </c>
    </row>
    <row r="74" spans="1:12" ht="40.5" customHeight="1" x14ac:dyDescent="0.2">
      <c r="A74" s="28">
        <v>66</v>
      </c>
      <c r="B74" s="14" t="s">
        <v>298</v>
      </c>
      <c r="C74" s="28">
        <v>901</v>
      </c>
      <c r="D74" s="15">
        <v>309</v>
      </c>
      <c r="E74" s="12" t="s">
        <v>120</v>
      </c>
      <c r="F74" s="17"/>
      <c r="G74" s="38"/>
      <c r="H74" s="38"/>
      <c r="I74" s="39">
        <f>SUM(I75)</f>
        <v>4302</v>
      </c>
      <c r="J74" s="39">
        <f>SUM(J75)</f>
        <v>0</v>
      </c>
      <c r="K74" s="39">
        <f>SUM(K75)</f>
        <v>0</v>
      </c>
      <c r="L74" s="39">
        <v>0</v>
      </c>
    </row>
    <row r="75" spans="1:12" ht="48" customHeight="1" x14ac:dyDescent="0.2">
      <c r="A75" s="28">
        <v>67</v>
      </c>
      <c r="B75" s="14" t="s">
        <v>71</v>
      </c>
      <c r="C75" s="28">
        <v>901</v>
      </c>
      <c r="D75" s="15">
        <v>309</v>
      </c>
      <c r="E75" s="12" t="s">
        <v>132</v>
      </c>
      <c r="F75" s="17"/>
      <c r="G75" s="38"/>
      <c r="H75" s="38"/>
      <c r="I75" s="39">
        <f>SUM(I76:I77)</f>
        <v>4302</v>
      </c>
      <c r="J75" s="39">
        <f>SUM(J76:J77)</f>
        <v>0</v>
      </c>
      <c r="K75" s="39">
        <f>SUM(K76:K77)</f>
        <v>0</v>
      </c>
      <c r="L75" s="39">
        <v>0</v>
      </c>
    </row>
    <row r="76" spans="1:12" ht="18" customHeight="1" x14ac:dyDescent="0.2">
      <c r="A76" s="28">
        <v>68</v>
      </c>
      <c r="B76" s="13" t="s">
        <v>35</v>
      </c>
      <c r="C76" s="30">
        <v>901</v>
      </c>
      <c r="D76" s="16">
        <v>309</v>
      </c>
      <c r="E76" s="17" t="s">
        <v>132</v>
      </c>
      <c r="F76" s="17" t="s">
        <v>34</v>
      </c>
      <c r="G76" s="38"/>
      <c r="H76" s="38"/>
      <c r="I76" s="40">
        <v>3452</v>
      </c>
      <c r="J76" s="40">
        <v>0</v>
      </c>
      <c r="K76" s="40">
        <v>0</v>
      </c>
      <c r="L76" s="40">
        <v>0</v>
      </c>
    </row>
    <row r="77" spans="1:12" ht="27" customHeight="1" x14ac:dyDescent="0.2">
      <c r="A77" s="28">
        <v>69</v>
      </c>
      <c r="B77" s="13" t="s">
        <v>179</v>
      </c>
      <c r="C77" s="30">
        <v>901</v>
      </c>
      <c r="D77" s="16">
        <v>309</v>
      </c>
      <c r="E77" s="17" t="s">
        <v>132</v>
      </c>
      <c r="F77" s="17" t="s">
        <v>62</v>
      </c>
      <c r="G77" s="38"/>
      <c r="H77" s="38"/>
      <c r="I77" s="40">
        <v>850</v>
      </c>
      <c r="J77" s="40">
        <v>0</v>
      </c>
      <c r="K77" s="40">
        <v>0</v>
      </c>
      <c r="L77" s="40">
        <v>0</v>
      </c>
    </row>
    <row r="78" spans="1:12" ht="33" customHeight="1" x14ac:dyDescent="0.2">
      <c r="A78" s="28">
        <v>70</v>
      </c>
      <c r="B78" s="14" t="s">
        <v>355</v>
      </c>
      <c r="C78" s="28">
        <v>901</v>
      </c>
      <c r="D78" s="15">
        <v>310</v>
      </c>
      <c r="E78" s="12"/>
      <c r="F78" s="17"/>
      <c r="G78" s="38"/>
      <c r="H78" s="38"/>
      <c r="I78" s="39">
        <f>SUM(I84)</f>
        <v>5224.7000000000007</v>
      </c>
      <c r="J78" s="39">
        <f>SUM(J79+J84)</f>
        <v>9622</v>
      </c>
      <c r="K78" s="39">
        <f>SUM(K79+K84)</f>
        <v>7597.8000000000011</v>
      </c>
      <c r="L78" s="39">
        <f t="shared" si="7"/>
        <v>78.962793598004595</v>
      </c>
    </row>
    <row r="79" spans="1:12" ht="33" customHeight="1" x14ac:dyDescent="0.2">
      <c r="A79" s="28">
        <v>71</v>
      </c>
      <c r="B79" s="14" t="s">
        <v>416</v>
      </c>
      <c r="C79" s="28">
        <v>901</v>
      </c>
      <c r="D79" s="15">
        <v>310</v>
      </c>
      <c r="E79" s="12" t="s">
        <v>120</v>
      </c>
      <c r="F79" s="17"/>
      <c r="G79" s="38"/>
      <c r="H79" s="38"/>
      <c r="I79" s="39">
        <v>0</v>
      </c>
      <c r="J79" s="39">
        <f>SUM(J80)</f>
        <v>4367.3</v>
      </c>
      <c r="K79" s="39">
        <f>SUM(K80)</f>
        <v>3361.9</v>
      </c>
      <c r="L79" s="39">
        <f>K79/J79*100</f>
        <v>76.978911455590406</v>
      </c>
    </row>
    <row r="80" spans="1:12" ht="37.5" customHeight="1" x14ac:dyDescent="0.2">
      <c r="A80" s="28">
        <v>72</v>
      </c>
      <c r="B80" s="14" t="s">
        <v>71</v>
      </c>
      <c r="C80" s="28">
        <v>901</v>
      </c>
      <c r="D80" s="15">
        <v>310</v>
      </c>
      <c r="E80" s="12" t="s">
        <v>132</v>
      </c>
      <c r="F80" s="17"/>
      <c r="G80" s="38"/>
      <c r="H80" s="38"/>
      <c r="I80" s="39">
        <v>0</v>
      </c>
      <c r="J80" s="39">
        <f>SUM(J81:J83)</f>
        <v>4367.3</v>
      </c>
      <c r="K80" s="39">
        <f>SUM(K81:K83)</f>
        <v>3361.9</v>
      </c>
      <c r="L80" s="39">
        <f>K80/J80*100</f>
        <v>76.978911455590406</v>
      </c>
    </row>
    <row r="81" spans="1:12" ht="26.25" customHeight="1" x14ac:dyDescent="0.2">
      <c r="A81" s="28">
        <v>73</v>
      </c>
      <c r="B81" s="13" t="s">
        <v>35</v>
      </c>
      <c r="C81" s="30">
        <v>901</v>
      </c>
      <c r="D81" s="16">
        <v>310</v>
      </c>
      <c r="E81" s="17" t="s">
        <v>132</v>
      </c>
      <c r="F81" s="17" t="s">
        <v>34</v>
      </c>
      <c r="G81" s="38"/>
      <c r="H81" s="38"/>
      <c r="I81" s="40">
        <v>0</v>
      </c>
      <c r="J81" s="40">
        <v>3517.3</v>
      </c>
      <c r="K81" s="40">
        <v>2933</v>
      </c>
      <c r="L81" s="40">
        <f>K81/J81*100</f>
        <v>83.387825889176355</v>
      </c>
    </row>
    <row r="82" spans="1:12" ht="30" customHeight="1" x14ac:dyDescent="0.2">
      <c r="A82" s="28">
        <v>74</v>
      </c>
      <c r="B82" s="13" t="s">
        <v>179</v>
      </c>
      <c r="C82" s="30">
        <v>901</v>
      </c>
      <c r="D82" s="16">
        <v>310</v>
      </c>
      <c r="E82" s="17" t="s">
        <v>132</v>
      </c>
      <c r="F82" s="17" t="s">
        <v>62</v>
      </c>
      <c r="G82" s="38"/>
      <c r="H82" s="38"/>
      <c r="I82" s="40">
        <v>0</v>
      </c>
      <c r="J82" s="40">
        <v>848.2</v>
      </c>
      <c r="K82" s="40">
        <v>428.9</v>
      </c>
      <c r="L82" s="40">
        <f>K82/J82*100</f>
        <v>50.565904267861349</v>
      </c>
    </row>
    <row r="83" spans="1:12" ht="26.25" customHeight="1" x14ac:dyDescent="0.2">
      <c r="A83" s="28">
        <v>75</v>
      </c>
      <c r="B83" s="13" t="s">
        <v>395</v>
      </c>
      <c r="C83" s="30">
        <v>901</v>
      </c>
      <c r="D83" s="16">
        <v>310</v>
      </c>
      <c r="E83" s="17" t="s">
        <v>132</v>
      </c>
      <c r="F83" s="17" t="s">
        <v>177</v>
      </c>
      <c r="G83" s="38"/>
      <c r="H83" s="38"/>
      <c r="I83" s="40">
        <v>0</v>
      </c>
      <c r="J83" s="40">
        <v>1.8</v>
      </c>
      <c r="K83" s="40">
        <v>0</v>
      </c>
      <c r="L83" s="40">
        <f>K83/J83*100</f>
        <v>0</v>
      </c>
    </row>
    <row r="84" spans="1:12" ht="39" customHeight="1" x14ac:dyDescent="0.2">
      <c r="A84" s="72">
        <v>76</v>
      </c>
      <c r="B84" s="14" t="s">
        <v>331</v>
      </c>
      <c r="C84" s="28">
        <v>901</v>
      </c>
      <c r="D84" s="15">
        <v>310</v>
      </c>
      <c r="E84" s="12" t="s">
        <v>133</v>
      </c>
      <c r="F84" s="17"/>
      <c r="G84" s="38"/>
      <c r="H84" s="38"/>
      <c r="I84" s="39">
        <f t="shared" ref="I84:K84" si="8">SUM(I85)</f>
        <v>5224.7000000000007</v>
      </c>
      <c r="J84" s="39">
        <f t="shared" si="8"/>
        <v>5254.7000000000007</v>
      </c>
      <c r="K84" s="39">
        <f t="shared" si="8"/>
        <v>4235.9000000000005</v>
      </c>
      <c r="L84" s="39">
        <f t="shared" si="7"/>
        <v>80.611642910156618</v>
      </c>
    </row>
    <row r="85" spans="1:12" ht="34.5" customHeight="1" x14ac:dyDescent="0.2">
      <c r="A85" s="72">
        <v>77</v>
      </c>
      <c r="B85" s="51" t="s">
        <v>356</v>
      </c>
      <c r="C85" s="28">
        <v>901</v>
      </c>
      <c r="D85" s="15">
        <v>310</v>
      </c>
      <c r="E85" s="12" t="s">
        <v>304</v>
      </c>
      <c r="F85" s="12"/>
      <c r="G85" s="38"/>
      <c r="H85" s="38"/>
      <c r="I85" s="39">
        <f>SUM(I86+I88+I90+I92+I94)</f>
        <v>5224.7000000000007</v>
      </c>
      <c r="J85" s="39">
        <f>SUM(J86+J88+J90+J92+J94)</f>
        <v>5254.7000000000007</v>
      </c>
      <c r="K85" s="39">
        <f>SUM(K86+K88+K90+K92+K94)</f>
        <v>4235.9000000000005</v>
      </c>
      <c r="L85" s="39">
        <f t="shared" si="7"/>
        <v>80.611642910156618</v>
      </c>
    </row>
    <row r="86" spans="1:12" ht="54.75" customHeight="1" x14ac:dyDescent="0.2">
      <c r="A86" s="72">
        <v>78</v>
      </c>
      <c r="B86" s="14" t="s">
        <v>185</v>
      </c>
      <c r="C86" s="28">
        <v>901</v>
      </c>
      <c r="D86" s="15">
        <v>310</v>
      </c>
      <c r="E86" s="12" t="s">
        <v>134</v>
      </c>
      <c r="F86" s="17"/>
      <c r="G86" s="38"/>
      <c r="H86" s="38"/>
      <c r="I86" s="39">
        <f>SUM(I87:I87)</f>
        <v>4370</v>
      </c>
      <c r="J86" s="39">
        <f>SUM(J87:J87)</f>
        <v>4400</v>
      </c>
      <c r="K86" s="39">
        <f>SUM(K87)</f>
        <v>3727.9</v>
      </c>
      <c r="L86" s="39">
        <f>SUM(L87:L87)</f>
        <v>84.725000000000009</v>
      </c>
    </row>
    <row r="87" spans="1:12" ht="43.5" customHeight="1" x14ac:dyDescent="0.2">
      <c r="A87" s="72">
        <v>79</v>
      </c>
      <c r="B87" s="49" t="s">
        <v>300</v>
      </c>
      <c r="C87" s="30">
        <v>901</v>
      </c>
      <c r="D87" s="16">
        <v>310</v>
      </c>
      <c r="E87" s="17" t="s">
        <v>134</v>
      </c>
      <c r="F87" s="17" t="s">
        <v>198</v>
      </c>
      <c r="G87" s="38"/>
      <c r="H87" s="38"/>
      <c r="I87" s="40">
        <v>4370</v>
      </c>
      <c r="J87" s="40">
        <f>4370+30</f>
        <v>4400</v>
      </c>
      <c r="K87" s="40">
        <v>3727.9</v>
      </c>
      <c r="L87" s="40">
        <f>K87/J87*100</f>
        <v>84.725000000000009</v>
      </c>
    </row>
    <row r="88" spans="1:12" ht="29.25" customHeight="1" x14ac:dyDescent="0.2">
      <c r="A88" s="28">
        <v>80</v>
      </c>
      <c r="B88" s="14" t="s">
        <v>72</v>
      </c>
      <c r="C88" s="28">
        <v>901</v>
      </c>
      <c r="D88" s="15">
        <v>310</v>
      </c>
      <c r="E88" s="12" t="s">
        <v>280</v>
      </c>
      <c r="F88" s="17"/>
      <c r="G88" s="38"/>
      <c r="H88" s="38"/>
      <c r="I88" s="39">
        <f>SUM(I89)</f>
        <v>31</v>
      </c>
      <c r="J88" s="39">
        <f>SUM(J89)</f>
        <v>31</v>
      </c>
      <c r="K88" s="39">
        <f>SUM(K89)</f>
        <v>0</v>
      </c>
      <c r="L88" s="39">
        <f>SUM(L89)</f>
        <v>0</v>
      </c>
    </row>
    <row r="89" spans="1:12" ht="42.75" customHeight="1" x14ac:dyDescent="0.2">
      <c r="A89" s="28">
        <v>81</v>
      </c>
      <c r="B89" s="49" t="s">
        <v>300</v>
      </c>
      <c r="C89" s="30">
        <v>901</v>
      </c>
      <c r="D89" s="16">
        <v>310</v>
      </c>
      <c r="E89" s="17" t="s">
        <v>280</v>
      </c>
      <c r="F89" s="17" t="s">
        <v>198</v>
      </c>
      <c r="G89" s="41"/>
      <c r="H89" s="41"/>
      <c r="I89" s="40">
        <v>31</v>
      </c>
      <c r="J89" s="40">
        <v>31</v>
      </c>
      <c r="K89" s="40">
        <v>0</v>
      </c>
      <c r="L89" s="40">
        <f>K89/J89*100</f>
        <v>0</v>
      </c>
    </row>
    <row r="90" spans="1:12" ht="27.75" customHeight="1" x14ac:dyDescent="0.2">
      <c r="A90" s="28">
        <v>82</v>
      </c>
      <c r="B90" s="50" t="s">
        <v>182</v>
      </c>
      <c r="C90" s="28">
        <v>901</v>
      </c>
      <c r="D90" s="15">
        <v>310</v>
      </c>
      <c r="E90" s="12" t="s">
        <v>135</v>
      </c>
      <c r="F90" s="12"/>
      <c r="G90" s="41"/>
      <c r="H90" s="41"/>
      <c r="I90" s="39">
        <f>SUM(I91)</f>
        <v>394.6</v>
      </c>
      <c r="J90" s="39">
        <f>SUM(J91)</f>
        <v>394.6</v>
      </c>
      <c r="K90" s="39">
        <f>SUM(K91)</f>
        <v>333.3</v>
      </c>
      <c r="L90" s="39">
        <f>SUM(L91)</f>
        <v>84.465281297516469</v>
      </c>
    </row>
    <row r="91" spans="1:12" ht="31.5" customHeight="1" x14ac:dyDescent="0.2">
      <c r="A91" s="28">
        <v>83</v>
      </c>
      <c r="B91" s="13" t="s">
        <v>179</v>
      </c>
      <c r="C91" s="30">
        <v>901</v>
      </c>
      <c r="D91" s="16">
        <v>310</v>
      </c>
      <c r="E91" s="17" t="s">
        <v>135</v>
      </c>
      <c r="F91" s="17" t="s">
        <v>62</v>
      </c>
      <c r="G91" s="41"/>
      <c r="H91" s="41"/>
      <c r="I91" s="40">
        <v>394.6</v>
      </c>
      <c r="J91" s="40">
        <v>394.6</v>
      </c>
      <c r="K91" s="40">
        <v>333.3</v>
      </c>
      <c r="L91" s="40">
        <f>K91/J91*100</f>
        <v>84.465281297516469</v>
      </c>
    </row>
    <row r="92" spans="1:12" ht="30.75" customHeight="1" x14ac:dyDescent="0.2">
      <c r="A92" s="28">
        <v>84</v>
      </c>
      <c r="B92" s="71" t="s">
        <v>301</v>
      </c>
      <c r="C92" s="72">
        <v>901</v>
      </c>
      <c r="D92" s="73">
        <v>310</v>
      </c>
      <c r="E92" s="74" t="s">
        <v>302</v>
      </c>
      <c r="F92" s="74"/>
      <c r="G92" s="75"/>
      <c r="H92" s="75"/>
      <c r="I92" s="76">
        <f>SUM(I93)</f>
        <v>359.1</v>
      </c>
      <c r="J92" s="76">
        <f>SUM(J93)</f>
        <v>359.1</v>
      </c>
      <c r="K92" s="76">
        <f>SUM(K93)</f>
        <v>174.7</v>
      </c>
      <c r="L92" s="76">
        <f>SUM(L93)</f>
        <v>48.649401280980221</v>
      </c>
    </row>
    <row r="93" spans="1:12" ht="25.5" customHeight="1" x14ac:dyDescent="0.2">
      <c r="A93" s="28">
        <v>85</v>
      </c>
      <c r="B93" s="77" t="s">
        <v>179</v>
      </c>
      <c r="C93" s="78">
        <v>901</v>
      </c>
      <c r="D93" s="79">
        <v>310</v>
      </c>
      <c r="E93" s="80" t="s">
        <v>302</v>
      </c>
      <c r="F93" s="80" t="s">
        <v>62</v>
      </c>
      <c r="G93" s="75"/>
      <c r="H93" s="75"/>
      <c r="I93" s="82">
        <v>359.1</v>
      </c>
      <c r="J93" s="82">
        <v>359.1</v>
      </c>
      <c r="K93" s="82">
        <v>174.7</v>
      </c>
      <c r="L93" s="82">
        <f>K93/J93*100</f>
        <v>48.649401280980221</v>
      </c>
    </row>
    <row r="94" spans="1:12" ht="41.25" customHeight="1" x14ac:dyDescent="0.2">
      <c r="A94" s="28">
        <v>86</v>
      </c>
      <c r="B94" s="14" t="s">
        <v>357</v>
      </c>
      <c r="C94" s="72">
        <v>901</v>
      </c>
      <c r="D94" s="73">
        <v>310</v>
      </c>
      <c r="E94" s="74" t="s">
        <v>303</v>
      </c>
      <c r="F94" s="74"/>
      <c r="G94" s="75"/>
      <c r="H94" s="75"/>
      <c r="I94" s="76">
        <f>SUM(I95)</f>
        <v>70</v>
      </c>
      <c r="J94" s="76">
        <f>SUM(J95)</f>
        <v>70</v>
      </c>
      <c r="K94" s="76">
        <f>SUM(K95)</f>
        <v>0</v>
      </c>
      <c r="L94" s="76">
        <f>SUM(L95)</f>
        <v>0</v>
      </c>
    </row>
    <row r="95" spans="1:12" ht="25.5" customHeight="1" x14ac:dyDescent="0.2">
      <c r="A95" s="28">
        <v>87</v>
      </c>
      <c r="B95" s="77" t="s">
        <v>179</v>
      </c>
      <c r="C95" s="78">
        <v>901</v>
      </c>
      <c r="D95" s="79">
        <v>310</v>
      </c>
      <c r="E95" s="80" t="s">
        <v>303</v>
      </c>
      <c r="F95" s="80" t="s">
        <v>62</v>
      </c>
      <c r="G95" s="75"/>
      <c r="H95" s="75"/>
      <c r="I95" s="82">
        <v>70</v>
      </c>
      <c r="J95" s="82">
        <v>70</v>
      </c>
      <c r="K95" s="82">
        <v>0</v>
      </c>
      <c r="L95" s="82">
        <f>K95/J95*100</f>
        <v>0</v>
      </c>
    </row>
    <row r="96" spans="1:12" ht="25.5" customHeight="1" x14ac:dyDescent="0.2">
      <c r="A96" s="28">
        <v>88</v>
      </c>
      <c r="B96" s="14" t="s">
        <v>10</v>
      </c>
      <c r="C96" s="28">
        <v>901</v>
      </c>
      <c r="D96" s="15">
        <v>400</v>
      </c>
      <c r="E96" s="12"/>
      <c r="F96" s="17"/>
      <c r="G96" s="38"/>
      <c r="H96" s="38"/>
      <c r="I96" s="39">
        <f>SUM(I97+I106+I111+I115+I129+I135)</f>
        <v>33749.300000000003</v>
      </c>
      <c r="J96" s="39">
        <f>SUM(J97+J106+J111+J115+J129+J135)</f>
        <v>125666</v>
      </c>
      <c r="K96" s="39">
        <f>SUM(K97+K106+K111+K115+K129+K135)</f>
        <v>38379.199999999997</v>
      </c>
      <c r="L96" s="39">
        <f>K96/J96*100</f>
        <v>30.540639472888447</v>
      </c>
    </row>
    <row r="97" spans="1:12" ht="21.75" customHeight="1" x14ac:dyDescent="0.2">
      <c r="A97" s="28">
        <v>89</v>
      </c>
      <c r="B97" s="14" t="s">
        <v>104</v>
      </c>
      <c r="C97" s="28">
        <v>901</v>
      </c>
      <c r="D97" s="15">
        <v>405</v>
      </c>
      <c r="E97" s="12"/>
      <c r="F97" s="17"/>
      <c r="G97" s="38"/>
      <c r="H97" s="38"/>
      <c r="I97" s="39">
        <f>SUM(I98+I103)</f>
        <v>153.69999999999999</v>
      </c>
      <c r="J97" s="39">
        <f>SUM(J98+J103)</f>
        <v>138.69999999999999</v>
      </c>
      <c r="K97" s="39">
        <f>SUM(K98+K103)</f>
        <v>126.9</v>
      </c>
      <c r="L97" s="39">
        <f>K97/J97*100</f>
        <v>91.492429704397992</v>
      </c>
    </row>
    <row r="98" spans="1:12" ht="43.5" customHeight="1" x14ac:dyDescent="0.2">
      <c r="A98" s="28">
        <v>90</v>
      </c>
      <c r="B98" s="14" t="s">
        <v>312</v>
      </c>
      <c r="C98" s="28">
        <v>901</v>
      </c>
      <c r="D98" s="15">
        <v>405</v>
      </c>
      <c r="E98" s="11" t="s">
        <v>143</v>
      </c>
      <c r="F98" s="11"/>
      <c r="G98" s="38"/>
      <c r="H98" s="38"/>
      <c r="I98" s="39">
        <f>SUM(I99+I101)</f>
        <v>24</v>
      </c>
      <c r="J98" s="39">
        <f>SUM(J99+J101)</f>
        <v>9</v>
      </c>
      <c r="K98" s="39">
        <f>SUM(K99+K101)</f>
        <v>4.5</v>
      </c>
      <c r="L98" s="39">
        <f>K98/J98*100</f>
        <v>50</v>
      </c>
    </row>
    <row r="99" spans="1:12" ht="38.25" customHeight="1" x14ac:dyDescent="0.2">
      <c r="A99" s="28">
        <v>91</v>
      </c>
      <c r="B99" s="91" t="s">
        <v>342</v>
      </c>
      <c r="C99" s="72">
        <v>901</v>
      </c>
      <c r="D99" s="73">
        <v>405</v>
      </c>
      <c r="E99" s="89" t="s">
        <v>145</v>
      </c>
      <c r="F99" s="89"/>
      <c r="G99" s="81"/>
      <c r="H99" s="81"/>
      <c r="I99" s="76">
        <f>SUM(I100)</f>
        <v>9</v>
      </c>
      <c r="J99" s="76">
        <f>SUM(J100)</f>
        <v>9</v>
      </c>
      <c r="K99" s="76">
        <f>SUM(K100)</f>
        <v>4.5</v>
      </c>
      <c r="L99" s="76">
        <f>SUM(L100)</f>
        <v>50</v>
      </c>
    </row>
    <row r="100" spans="1:12" ht="27" customHeight="1" x14ac:dyDescent="0.2">
      <c r="A100" s="28">
        <v>92</v>
      </c>
      <c r="B100" s="77" t="s">
        <v>179</v>
      </c>
      <c r="C100" s="78">
        <v>901</v>
      </c>
      <c r="D100" s="79">
        <v>405</v>
      </c>
      <c r="E100" s="90" t="s">
        <v>145</v>
      </c>
      <c r="F100" s="90" t="s">
        <v>62</v>
      </c>
      <c r="G100" s="81"/>
      <c r="H100" s="81"/>
      <c r="I100" s="82">
        <v>9</v>
      </c>
      <c r="J100" s="82">
        <v>9</v>
      </c>
      <c r="K100" s="82">
        <v>4.5</v>
      </c>
      <c r="L100" s="82">
        <f>K100/J100*100</f>
        <v>50</v>
      </c>
    </row>
    <row r="101" spans="1:12" ht="38.25" customHeight="1" x14ac:dyDescent="0.2">
      <c r="A101" s="28">
        <v>93</v>
      </c>
      <c r="B101" s="91" t="s">
        <v>358</v>
      </c>
      <c r="C101" s="72">
        <v>901</v>
      </c>
      <c r="D101" s="73">
        <v>405</v>
      </c>
      <c r="E101" s="89" t="s">
        <v>146</v>
      </c>
      <c r="F101" s="90"/>
      <c r="G101" s="81"/>
      <c r="H101" s="81"/>
      <c r="I101" s="76">
        <f>SUM(I102)</f>
        <v>15</v>
      </c>
      <c r="J101" s="76">
        <f>SUM(J102)</f>
        <v>0</v>
      </c>
      <c r="K101" s="76">
        <v>0</v>
      </c>
      <c r="L101" s="76">
        <f>SUM(L102)</f>
        <v>0</v>
      </c>
    </row>
    <row r="102" spans="1:12" ht="34.5" customHeight="1" x14ac:dyDescent="0.2">
      <c r="A102" s="28">
        <v>94</v>
      </c>
      <c r="B102" s="77" t="s">
        <v>179</v>
      </c>
      <c r="C102" s="78">
        <v>901</v>
      </c>
      <c r="D102" s="79">
        <v>405</v>
      </c>
      <c r="E102" s="90" t="s">
        <v>146</v>
      </c>
      <c r="F102" s="90" t="s">
        <v>62</v>
      </c>
      <c r="G102" s="81"/>
      <c r="H102" s="81"/>
      <c r="I102" s="82">
        <v>15</v>
      </c>
      <c r="J102" s="82">
        <f>15-15</f>
        <v>0</v>
      </c>
      <c r="K102" s="82">
        <v>0</v>
      </c>
      <c r="L102" s="82">
        <f>15-15</f>
        <v>0</v>
      </c>
    </row>
    <row r="103" spans="1:12" ht="38.25" x14ac:dyDescent="0.2">
      <c r="A103" s="28">
        <v>95</v>
      </c>
      <c r="B103" s="14" t="s">
        <v>308</v>
      </c>
      <c r="C103" s="28">
        <v>901</v>
      </c>
      <c r="D103" s="15">
        <v>405</v>
      </c>
      <c r="E103" s="12" t="s">
        <v>235</v>
      </c>
      <c r="F103" s="17"/>
      <c r="G103" s="38"/>
      <c r="H103" s="38"/>
      <c r="I103" s="39">
        <f t="shared" ref="I103:L104" si="9">SUM(I104)</f>
        <v>129.69999999999999</v>
      </c>
      <c r="J103" s="39">
        <f t="shared" si="9"/>
        <v>129.69999999999999</v>
      </c>
      <c r="K103" s="39">
        <f t="shared" si="9"/>
        <v>122.4</v>
      </c>
      <c r="L103" s="39">
        <f t="shared" si="9"/>
        <v>94.371626831148816</v>
      </c>
    </row>
    <row r="104" spans="1:12" ht="34.5" customHeight="1" x14ac:dyDescent="0.2">
      <c r="A104" s="28">
        <v>96</v>
      </c>
      <c r="B104" s="51" t="s">
        <v>211</v>
      </c>
      <c r="C104" s="28">
        <v>901</v>
      </c>
      <c r="D104" s="15">
        <v>405</v>
      </c>
      <c r="E104" s="12" t="s">
        <v>136</v>
      </c>
      <c r="F104" s="12"/>
      <c r="G104" s="38"/>
      <c r="H104" s="38"/>
      <c r="I104" s="39">
        <f t="shared" si="9"/>
        <v>129.69999999999999</v>
      </c>
      <c r="J104" s="39">
        <f t="shared" si="9"/>
        <v>129.69999999999999</v>
      </c>
      <c r="K104" s="39">
        <f t="shared" si="9"/>
        <v>122.4</v>
      </c>
      <c r="L104" s="39">
        <f t="shared" si="9"/>
        <v>94.371626831148816</v>
      </c>
    </row>
    <row r="105" spans="1:12" ht="30" customHeight="1" x14ac:dyDescent="0.2">
      <c r="A105" s="28">
        <v>97</v>
      </c>
      <c r="B105" s="13" t="s">
        <v>179</v>
      </c>
      <c r="C105" s="30">
        <v>901</v>
      </c>
      <c r="D105" s="16">
        <v>405</v>
      </c>
      <c r="E105" s="17" t="s">
        <v>136</v>
      </c>
      <c r="F105" s="17" t="s">
        <v>62</v>
      </c>
      <c r="G105" s="38"/>
      <c r="H105" s="38"/>
      <c r="I105" s="40">
        <v>129.69999999999999</v>
      </c>
      <c r="J105" s="40">
        <v>129.69999999999999</v>
      </c>
      <c r="K105" s="40">
        <v>122.4</v>
      </c>
      <c r="L105" s="40">
        <f>K105/J105*100</f>
        <v>94.371626831148816</v>
      </c>
    </row>
    <row r="106" spans="1:12" ht="23.25" customHeight="1" x14ac:dyDescent="0.2">
      <c r="A106" s="28">
        <v>98</v>
      </c>
      <c r="B106" s="6" t="s">
        <v>359</v>
      </c>
      <c r="C106" s="72">
        <v>901</v>
      </c>
      <c r="D106" s="15">
        <v>406</v>
      </c>
      <c r="E106" s="12"/>
      <c r="F106" s="12"/>
      <c r="G106" s="38"/>
      <c r="H106" s="38"/>
      <c r="I106" s="39">
        <f t="shared" ref="I106:J109" si="10">SUM(I107)</f>
        <v>194.5</v>
      </c>
      <c r="J106" s="39">
        <f t="shared" si="10"/>
        <v>194.5</v>
      </c>
      <c r="K106" s="39">
        <f t="shared" ref="K106:L109" si="11">SUM(K107)</f>
        <v>194.5</v>
      </c>
      <c r="L106" s="39">
        <f t="shared" si="11"/>
        <v>100</v>
      </c>
    </row>
    <row r="107" spans="1:12" ht="30" customHeight="1" x14ac:dyDescent="0.2">
      <c r="A107" s="28">
        <v>99</v>
      </c>
      <c r="B107" s="14" t="s">
        <v>361</v>
      </c>
      <c r="C107" s="72">
        <v>901</v>
      </c>
      <c r="D107" s="15">
        <v>406</v>
      </c>
      <c r="E107" s="12" t="s">
        <v>133</v>
      </c>
      <c r="F107" s="12"/>
      <c r="G107" s="38"/>
      <c r="H107" s="38"/>
      <c r="I107" s="39">
        <f t="shared" si="10"/>
        <v>194.5</v>
      </c>
      <c r="J107" s="39">
        <f t="shared" si="10"/>
        <v>194.5</v>
      </c>
      <c r="K107" s="39">
        <f t="shared" si="11"/>
        <v>194.5</v>
      </c>
      <c r="L107" s="39">
        <f t="shared" si="11"/>
        <v>100</v>
      </c>
    </row>
    <row r="108" spans="1:12" ht="30" customHeight="1" x14ac:dyDescent="0.2">
      <c r="A108" s="28">
        <v>100</v>
      </c>
      <c r="B108" s="51" t="s">
        <v>356</v>
      </c>
      <c r="C108" s="28">
        <v>901</v>
      </c>
      <c r="D108" s="15">
        <v>406</v>
      </c>
      <c r="E108" s="12" t="s">
        <v>304</v>
      </c>
      <c r="F108" s="12"/>
      <c r="G108" s="38"/>
      <c r="H108" s="38"/>
      <c r="I108" s="39">
        <f t="shared" si="10"/>
        <v>194.5</v>
      </c>
      <c r="J108" s="39">
        <f t="shared" si="10"/>
        <v>194.5</v>
      </c>
      <c r="K108" s="39">
        <f t="shared" si="11"/>
        <v>194.5</v>
      </c>
      <c r="L108" s="39">
        <f t="shared" si="11"/>
        <v>100</v>
      </c>
    </row>
    <row r="109" spans="1:12" ht="23.25" customHeight="1" x14ac:dyDescent="0.2">
      <c r="A109" s="28">
        <v>101</v>
      </c>
      <c r="B109" s="93" t="s">
        <v>360</v>
      </c>
      <c r="C109" s="28">
        <v>901</v>
      </c>
      <c r="D109" s="15">
        <v>406</v>
      </c>
      <c r="E109" s="12" t="s">
        <v>362</v>
      </c>
      <c r="F109" s="12"/>
      <c r="G109" s="38"/>
      <c r="H109" s="38"/>
      <c r="I109" s="39">
        <f t="shared" si="10"/>
        <v>194.5</v>
      </c>
      <c r="J109" s="39">
        <f t="shared" si="10"/>
        <v>194.5</v>
      </c>
      <c r="K109" s="39">
        <f t="shared" si="11"/>
        <v>194.5</v>
      </c>
      <c r="L109" s="39">
        <f t="shared" si="11"/>
        <v>100</v>
      </c>
    </row>
    <row r="110" spans="1:12" ht="30" customHeight="1" x14ac:dyDescent="0.2">
      <c r="A110" s="28">
        <v>102</v>
      </c>
      <c r="B110" s="94" t="s">
        <v>179</v>
      </c>
      <c r="C110" s="30">
        <v>901</v>
      </c>
      <c r="D110" s="16">
        <v>406</v>
      </c>
      <c r="E110" s="17" t="s">
        <v>362</v>
      </c>
      <c r="F110" s="17" t="s">
        <v>62</v>
      </c>
      <c r="G110" s="38"/>
      <c r="H110" s="38"/>
      <c r="I110" s="40">
        <v>194.5</v>
      </c>
      <c r="J110" s="40">
        <v>194.5</v>
      </c>
      <c r="K110" s="40">
        <v>194.5</v>
      </c>
      <c r="L110" s="40">
        <f>K110/J110*100</f>
        <v>100</v>
      </c>
    </row>
    <row r="111" spans="1:12" x14ac:dyDescent="0.2">
      <c r="A111" s="28">
        <v>103</v>
      </c>
      <c r="B111" s="14" t="s">
        <v>11</v>
      </c>
      <c r="C111" s="28">
        <v>901</v>
      </c>
      <c r="D111" s="15">
        <v>408</v>
      </c>
      <c r="E111" s="12"/>
      <c r="F111" s="17"/>
      <c r="G111" s="38"/>
      <c r="H111" s="38"/>
      <c r="I111" s="39">
        <f t="shared" ref="I111:L112" si="12">SUM(I112)</f>
        <v>6405</v>
      </c>
      <c r="J111" s="39">
        <f t="shared" si="12"/>
        <v>4647.7</v>
      </c>
      <c r="K111" s="39">
        <f t="shared" si="12"/>
        <v>4647.7</v>
      </c>
      <c r="L111" s="39">
        <f t="shared" si="12"/>
        <v>100</v>
      </c>
    </row>
    <row r="112" spans="1:12" ht="42.75" customHeight="1" x14ac:dyDescent="0.2">
      <c r="A112" s="28">
        <v>104</v>
      </c>
      <c r="B112" s="14" t="s">
        <v>363</v>
      </c>
      <c r="C112" s="28">
        <v>901</v>
      </c>
      <c r="D112" s="15">
        <v>408</v>
      </c>
      <c r="E112" s="12" t="s">
        <v>137</v>
      </c>
      <c r="F112" s="17"/>
      <c r="G112" s="38"/>
      <c r="H112" s="38"/>
      <c r="I112" s="39">
        <f t="shared" si="12"/>
        <v>6405</v>
      </c>
      <c r="J112" s="39">
        <f t="shared" si="12"/>
        <v>4647.7</v>
      </c>
      <c r="K112" s="39">
        <f t="shared" si="12"/>
        <v>4647.7</v>
      </c>
      <c r="L112" s="39">
        <f t="shared" si="12"/>
        <v>100</v>
      </c>
    </row>
    <row r="113" spans="1:12" ht="40.5" customHeight="1" x14ac:dyDescent="0.2">
      <c r="A113" s="28">
        <v>105</v>
      </c>
      <c r="B113" s="14" t="s">
        <v>73</v>
      </c>
      <c r="C113" s="28">
        <v>901</v>
      </c>
      <c r="D113" s="15">
        <v>408</v>
      </c>
      <c r="E113" s="12" t="s">
        <v>138</v>
      </c>
      <c r="F113" s="17"/>
      <c r="G113" s="38"/>
      <c r="H113" s="38"/>
      <c r="I113" s="39">
        <f>I114</f>
        <v>6405</v>
      </c>
      <c r="J113" s="39">
        <f>J114</f>
        <v>4647.7</v>
      </c>
      <c r="K113" s="39">
        <f>SUM(K114)</f>
        <v>4647.7</v>
      </c>
      <c r="L113" s="39">
        <f>L114</f>
        <v>100</v>
      </c>
    </row>
    <row r="114" spans="1:12" ht="39" customHeight="1" x14ac:dyDescent="0.2">
      <c r="A114" s="28">
        <v>106</v>
      </c>
      <c r="B114" s="13" t="s">
        <v>181</v>
      </c>
      <c r="C114" s="30">
        <v>901</v>
      </c>
      <c r="D114" s="16">
        <v>408</v>
      </c>
      <c r="E114" s="17" t="s">
        <v>138</v>
      </c>
      <c r="F114" s="17" t="s">
        <v>44</v>
      </c>
      <c r="G114" s="38"/>
      <c r="H114" s="38"/>
      <c r="I114" s="40">
        <v>6405</v>
      </c>
      <c r="J114" s="40">
        <f>6405-1757.3</f>
        <v>4647.7</v>
      </c>
      <c r="K114" s="40">
        <v>4647.7</v>
      </c>
      <c r="L114" s="40">
        <f>K114/J114*100</f>
        <v>100</v>
      </c>
    </row>
    <row r="115" spans="1:12" ht="19.5" customHeight="1" x14ac:dyDescent="0.2">
      <c r="A115" s="28">
        <v>107</v>
      </c>
      <c r="B115" s="14" t="s">
        <v>45</v>
      </c>
      <c r="C115" s="28">
        <v>901</v>
      </c>
      <c r="D115" s="15">
        <v>409</v>
      </c>
      <c r="E115" s="12"/>
      <c r="F115" s="17"/>
      <c r="G115" s="38"/>
      <c r="H115" s="38"/>
      <c r="I115" s="39">
        <f>SUM(I116)</f>
        <v>25038.5</v>
      </c>
      <c r="J115" s="39">
        <f>SUM(J116)</f>
        <v>120094.1</v>
      </c>
      <c r="K115" s="39">
        <f>SUM(K116)</f>
        <v>33239</v>
      </c>
      <c r="L115" s="39">
        <f>K115/J115*100</f>
        <v>27.677462922824684</v>
      </c>
    </row>
    <row r="116" spans="1:12" ht="40.5" customHeight="1" x14ac:dyDescent="0.2">
      <c r="A116" s="28">
        <v>108</v>
      </c>
      <c r="B116" s="14" t="s">
        <v>363</v>
      </c>
      <c r="C116" s="28">
        <v>901</v>
      </c>
      <c r="D116" s="15">
        <v>409</v>
      </c>
      <c r="E116" s="12" t="s">
        <v>137</v>
      </c>
      <c r="F116" s="17"/>
      <c r="G116" s="38"/>
      <c r="H116" s="38"/>
      <c r="I116" s="39">
        <f>SUM(I117+I121+I123+I125+I127)</f>
        <v>25038.5</v>
      </c>
      <c r="J116" s="39">
        <f>SUM(J117+J119+J121+J123+J125+J127)</f>
        <v>120094.1</v>
      </c>
      <c r="K116" s="39">
        <f>SUM(K117+K119+K121+K123+K125+K127)</f>
        <v>33239</v>
      </c>
      <c r="L116" s="39">
        <f>K116/J116*100</f>
        <v>27.677462922824684</v>
      </c>
    </row>
    <row r="117" spans="1:12" ht="95.25" customHeight="1" x14ac:dyDescent="0.2">
      <c r="A117" s="28">
        <v>109</v>
      </c>
      <c r="B117" s="52" t="s">
        <v>364</v>
      </c>
      <c r="C117" s="28">
        <v>901</v>
      </c>
      <c r="D117" s="15">
        <v>409</v>
      </c>
      <c r="E117" s="12" t="s">
        <v>334</v>
      </c>
      <c r="F117" s="12"/>
      <c r="G117" s="38"/>
      <c r="H117" s="38"/>
      <c r="I117" s="39">
        <f>SUM(I118)</f>
        <v>7500</v>
      </c>
      <c r="J117" s="39">
        <f>SUM(J118)</f>
        <v>10747.6</v>
      </c>
      <c r="K117" s="39">
        <f>SUM(K118)</f>
        <v>10747.6</v>
      </c>
      <c r="L117" s="39">
        <f>SUM(L118)</f>
        <v>100</v>
      </c>
    </row>
    <row r="118" spans="1:12" ht="32.25" customHeight="1" x14ac:dyDescent="0.2">
      <c r="A118" s="28">
        <v>110</v>
      </c>
      <c r="B118" s="13" t="s">
        <v>179</v>
      </c>
      <c r="C118" s="30">
        <v>901</v>
      </c>
      <c r="D118" s="16">
        <v>409</v>
      </c>
      <c r="E118" s="17" t="s">
        <v>334</v>
      </c>
      <c r="F118" s="17" t="s">
        <v>62</v>
      </c>
      <c r="G118" s="38"/>
      <c r="H118" s="38"/>
      <c r="I118" s="40">
        <v>7500</v>
      </c>
      <c r="J118" s="40">
        <v>10747.6</v>
      </c>
      <c r="K118" s="40">
        <v>10747.6</v>
      </c>
      <c r="L118" s="40">
        <f>K118/J118*100</f>
        <v>100</v>
      </c>
    </row>
    <row r="119" spans="1:12" ht="32.25" customHeight="1" x14ac:dyDescent="0.2">
      <c r="A119" s="28">
        <v>111</v>
      </c>
      <c r="B119" s="14" t="s">
        <v>417</v>
      </c>
      <c r="C119" s="28">
        <v>901</v>
      </c>
      <c r="D119" s="15">
        <v>409</v>
      </c>
      <c r="E119" s="12" t="s">
        <v>418</v>
      </c>
      <c r="F119" s="12"/>
      <c r="G119" s="38"/>
      <c r="H119" s="38"/>
      <c r="I119" s="39">
        <v>0</v>
      </c>
      <c r="J119" s="39">
        <f>SUM(J120)</f>
        <v>90000</v>
      </c>
      <c r="K119" s="39">
        <f>SUM(K120)</f>
        <v>15383</v>
      </c>
      <c r="L119" s="39">
        <f>K119/J119*100</f>
        <v>17.092222222222222</v>
      </c>
    </row>
    <row r="120" spans="1:12" ht="21.75" customHeight="1" x14ac:dyDescent="0.2">
      <c r="A120" s="28">
        <v>112</v>
      </c>
      <c r="B120" s="13" t="s">
        <v>419</v>
      </c>
      <c r="C120" s="30">
        <v>901</v>
      </c>
      <c r="D120" s="16">
        <v>409</v>
      </c>
      <c r="E120" s="17" t="s">
        <v>418</v>
      </c>
      <c r="F120" s="17" t="s">
        <v>420</v>
      </c>
      <c r="G120" s="38"/>
      <c r="H120" s="38"/>
      <c r="I120" s="40">
        <v>0</v>
      </c>
      <c r="J120" s="40">
        <v>90000</v>
      </c>
      <c r="K120" s="40">
        <v>15383</v>
      </c>
      <c r="L120" s="40">
        <f>K120/J120*100</f>
        <v>17.092222222222222</v>
      </c>
    </row>
    <row r="121" spans="1:12" ht="36.75" customHeight="1" x14ac:dyDescent="0.2">
      <c r="A121" s="28">
        <v>113</v>
      </c>
      <c r="B121" s="14" t="s">
        <v>74</v>
      </c>
      <c r="C121" s="28">
        <v>901</v>
      </c>
      <c r="D121" s="15">
        <v>409</v>
      </c>
      <c r="E121" s="12" t="s">
        <v>139</v>
      </c>
      <c r="F121" s="17"/>
      <c r="G121" s="38"/>
      <c r="H121" s="38"/>
      <c r="I121" s="39">
        <f>I122</f>
        <v>10832</v>
      </c>
      <c r="J121" s="39">
        <f>J122</f>
        <v>11159.5</v>
      </c>
      <c r="K121" s="39">
        <f>SUM(K122)</f>
        <v>6832.7</v>
      </c>
      <c r="L121" s="39">
        <f>L122</f>
        <v>61.227653568708277</v>
      </c>
    </row>
    <row r="122" spans="1:12" ht="28.5" customHeight="1" x14ac:dyDescent="0.2">
      <c r="A122" s="28">
        <v>114</v>
      </c>
      <c r="B122" s="13" t="s">
        <v>179</v>
      </c>
      <c r="C122" s="30">
        <v>901</v>
      </c>
      <c r="D122" s="16">
        <v>409</v>
      </c>
      <c r="E122" s="17" t="s">
        <v>139</v>
      </c>
      <c r="F122" s="17" t="s">
        <v>62</v>
      </c>
      <c r="G122" s="38"/>
      <c r="H122" s="38"/>
      <c r="I122" s="40">
        <v>10832</v>
      </c>
      <c r="J122" s="40">
        <f>10832+327.5</f>
        <v>11159.5</v>
      </c>
      <c r="K122" s="40">
        <v>6832.7</v>
      </c>
      <c r="L122" s="40">
        <f>K122/J122*100</f>
        <v>61.227653568708277</v>
      </c>
    </row>
    <row r="123" spans="1:12" ht="28.5" customHeight="1" x14ac:dyDescent="0.2">
      <c r="A123" s="28">
        <v>115</v>
      </c>
      <c r="B123" s="14" t="s">
        <v>242</v>
      </c>
      <c r="C123" s="28">
        <v>901</v>
      </c>
      <c r="D123" s="15">
        <v>409</v>
      </c>
      <c r="E123" s="12" t="s">
        <v>243</v>
      </c>
      <c r="F123" s="12"/>
      <c r="G123" s="41"/>
      <c r="H123" s="41"/>
      <c r="I123" s="39">
        <f>SUM(I124)</f>
        <v>987</v>
      </c>
      <c r="J123" s="39">
        <f>SUM(J124)</f>
        <v>987</v>
      </c>
      <c r="K123" s="39">
        <f>SUM(K124)</f>
        <v>180.3</v>
      </c>
      <c r="L123" s="39">
        <f>SUM(L124)</f>
        <v>18.267477203647417</v>
      </c>
    </row>
    <row r="124" spans="1:12" ht="28.5" customHeight="1" x14ac:dyDescent="0.2">
      <c r="A124" s="28">
        <v>116</v>
      </c>
      <c r="B124" s="13" t="s">
        <v>179</v>
      </c>
      <c r="C124" s="30">
        <v>901</v>
      </c>
      <c r="D124" s="16">
        <v>409</v>
      </c>
      <c r="E124" s="17" t="s">
        <v>243</v>
      </c>
      <c r="F124" s="17" t="s">
        <v>62</v>
      </c>
      <c r="G124" s="38"/>
      <c r="H124" s="38"/>
      <c r="I124" s="40">
        <v>987</v>
      </c>
      <c r="J124" s="40">
        <v>987</v>
      </c>
      <c r="K124" s="40">
        <v>180.3</v>
      </c>
      <c r="L124" s="40">
        <f>K124/J124*100</f>
        <v>18.267477203647417</v>
      </c>
    </row>
    <row r="125" spans="1:12" ht="39.75" customHeight="1" x14ac:dyDescent="0.2">
      <c r="A125" s="28">
        <v>117</v>
      </c>
      <c r="B125" s="43" t="s">
        <v>365</v>
      </c>
      <c r="C125" s="28">
        <v>901</v>
      </c>
      <c r="D125" s="15">
        <v>409</v>
      </c>
      <c r="E125" s="11" t="s">
        <v>140</v>
      </c>
      <c r="F125" s="17"/>
      <c r="G125" s="38"/>
      <c r="H125" s="38"/>
      <c r="I125" s="39">
        <f>I126</f>
        <v>600</v>
      </c>
      <c r="J125" s="39">
        <f>J126</f>
        <v>600</v>
      </c>
      <c r="K125" s="39">
        <f>SUM(K126)</f>
        <v>0</v>
      </c>
      <c r="L125" s="39">
        <f>L126</f>
        <v>0</v>
      </c>
    </row>
    <row r="126" spans="1:12" ht="28.5" customHeight="1" x14ac:dyDescent="0.2">
      <c r="A126" s="28">
        <v>118</v>
      </c>
      <c r="B126" s="13" t="s">
        <v>179</v>
      </c>
      <c r="C126" s="30">
        <v>901</v>
      </c>
      <c r="D126" s="16">
        <v>409</v>
      </c>
      <c r="E126" s="17" t="s">
        <v>140</v>
      </c>
      <c r="F126" s="17" t="s">
        <v>62</v>
      </c>
      <c r="G126" s="38"/>
      <c r="H126" s="38"/>
      <c r="I126" s="40">
        <v>600</v>
      </c>
      <c r="J126" s="40">
        <v>600</v>
      </c>
      <c r="K126" s="40">
        <v>0</v>
      </c>
      <c r="L126" s="40">
        <f>K126/J126*100</f>
        <v>0</v>
      </c>
    </row>
    <row r="127" spans="1:12" ht="65.25" customHeight="1" x14ac:dyDescent="0.2">
      <c r="A127" s="28">
        <v>119</v>
      </c>
      <c r="B127" s="52" t="s">
        <v>244</v>
      </c>
      <c r="C127" s="28">
        <v>901</v>
      </c>
      <c r="D127" s="15">
        <v>409</v>
      </c>
      <c r="E127" s="12" t="s">
        <v>231</v>
      </c>
      <c r="F127" s="12"/>
      <c r="G127" s="41"/>
      <c r="H127" s="41"/>
      <c r="I127" s="39">
        <f>SUM(I128)</f>
        <v>5119.5</v>
      </c>
      <c r="J127" s="39">
        <f>SUM(J128)</f>
        <v>6600</v>
      </c>
      <c r="K127" s="39">
        <f>SUM(K128)</f>
        <v>95.4</v>
      </c>
      <c r="L127" s="39">
        <f>SUM(L128)</f>
        <v>1.4454545454545455</v>
      </c>
    </row>
    <row r="128" spans="1:12" ht="28.5" customHeight="1" x14ac:dyDescent="0.2">
      <c r="A128" s="28">
        <v>120</v>
      </c>
      <c r="B128" s="13" t="s">
        <v>179</v>
      </c>
      <c r="C128" s="30">
        <v>901</v>
      </c>
      <c r="D128" s="16">
        <v>409</v>
      </c>
      <c r="E128" s="17" t="s">
        <v>231</v>
      </c>
      <c r="F128" s="17" t="s">
        <v>62</v>
      </c>
      <c r="G128" s="38"/>
      <c r="H128" s="38"/>
      <c r="I128" s="40">
        <v>5119.5</v>
      </c>
      <c r="J128" s="40">
        <f>5119.5+980.5+500</f>
        <v>6600</v>
      </c>
      <c r="K128" s="40">
        <v>95.4</v>
      </c>
      <c r="L128" s="40">
        <f>K128/J128*100</f>
        <v>1.4454545454545455</v>
      </c>
    </row>
    <row r="129" spans="1:12" ht="19.5" customHeight="1" x14ac:dyDescent="0.2">
      <c r="A129" s="28">
        <v>121</v>
      </c>
      <c r="B129" s="14" t="s">
        <v>30</v>
      </c>
      <c r="C129" s="28">
        <v>901</v>
      </c>
      <c r="D129" s="15">
        <v>410</v>
      </c>
      <c r="E129" s="12"/>
      <c r="F129" s="17"/>
      <c r="G129" s="38"/>
      <c r="H129" s="38"/>
      <c r="I129" s="39">
        <f>SUM(I130)</f>
        <v>60.3</v>
      </c>
      <c r="J129" s="39">
        <f>SUM(J130)</f>
        <v>50</v>
      </c>
      <c r="K129" s="39">
        <f>SUM(K130)</f>
        <v>3.1</v>
      </c>
      <c r="L129" s="39">
        <f>K129/J129*100</f>
        <v>6.2</v>
      </c>
    </row>
    <row r="130" spans="1:12" ht="40.5" customHeight="1" x14ac:dyDescent="0.2">
      <c r="A130" s="28">
        <v>122</v>
      </c>
      <c r="B130" s="14" t="s">
        <v>309</v>
      </c>
      <c r="C130" s="28">
        <v>901</v>
      </c>
      <c r="D130" s="53">
        <v>410</v>
      </c>
      <c r="E130" s="11" t="s">
        <v>141</v>
      </c>
      <c r="F130" s="54"/>
      <c r="G130" s="38"/>
      <c r="H130" s="38"/>
      <c r="I130" s="39">
        <f>SUM(I131+I133)</f>
        <v>60.3</v>
      </c>
      <c r="J130" s="39">
        <f>SUM(J131+J133)</f>
        <v>50</v>
      </c>
      <c r="K130" s="39">
        <f>SUM(K131+K133)</f>
        <v>3.1</v>
      </c>
      <c r="L130" s="39">
        <f>K130/J130*100</f>
        <v>6.2</v>
      </c>
    </row>
    <row r="131" spans="1:12" ht="53.25" customHeight="1" x14ac:dyDescent="0.2">
      <c r="A131" s="28">
        <v>123</v>
      </c>
      <c r="B131" s="51" t="s">
        <v>310</v>
      </c>
      <c r="C131" s="28">
        <v>901</v>
      </c>
      <c r="D131" s="53">
        <v>410</v>
      </c>
      <c r="E131" s="11" t="s">
        <v>142</v>
      </c>
      <c r="F131" s="54"/>
      <c r="G131" s="38"/>
      <c r="H131" s="38"/>
      <c r="I131" s="39">
        <f>I132</f>
        <v>10.3</v>
      </c>
      <c r="J131" s="39">
        <f>J132</f>
        <v>0</v>
      </c>
      <c r="K131" s="39">
        <f>SUM(K132)</f>
        <v>0</v>
      </c>
      <c r="L131" s="39">
        <f>L132</f>
        <v>0</v>
      </c>
    </row>
    <row r="132" spans="1:12" ht="29.25" customHeight="1" x14ac:dyDescent="0.2">
      <c r="A132" s="28">
        <v>124</v>
      </c>
      <c r="B132" s="13" t="s">
        <v>179</v>
      </c>
      <c r="C132" s="30">
        <v>901</v>
      </c>
      <c r="D132" s="55">
        <v>410</v>
      </c>
      <c r="E132" s="54" t="s">
        <v>142</v>
      </c>
      <c r="F132" s="17" t="s">
        <v>62</v>
      </c>
      <c r="G132" s="38"/>
      <c r="H132" s="38"/>
      <c r="I132" s="40">
        <v>10.3</v>
      </c>
      <c r="J132" s="40">
        <v>0</v>
      </c>
      <c r="K132" s="40">
        <v>0</v>
      </c>
      <c r="L132" s="40">
        <v>0</v>
      </c>
    </row>
    <row r="133" spans="1:12" ht="53.25" customHeight="1" x14ac:dyDescent="0.2">
      <c r="A133" s="28">
        <v>125</v>
      </c>
      <c r="B133" s="51" t="s">
        <v>311</v>
      </c>
      <c r="C133" s="28">
        <v>901</v>
      </c>
      <c r="D133" s="53">
        <v>410</v>
      </c>
      <c r="E133" s="11" t="s">
        <v>212</v>
      </c>
      <c r="F133" s="12"/>
      <c r="G133" s="41"/>
      <c r="H133" s="41"/>
      <c r="I133" s="39">
        <f>SUM(I134)</f>
        <v>50</v>
      </c>
      <c r="J133" s="39">
        <f>SUM(J134)</f>
        <v>50</v>
      </c>
      <c r="K133" s="39">
        <f>SUM(K134)</f>
        <v>3.1</v>
      </c>
      <c r="L133" s="39">
        <f>SUM(L134)</f>
        <v>6.2</v>
      </c>
    </row>
    <row r="134" spans="1:12" ht="29.25" customHeight="1" x14ac:dyDescent="0.2">
      <c r="A134" s="28">
        <v>126</v>
      </c>
      <c r="B134" s="13" t="s">
        <v>179</v>
      </c>
      <c r="C134" s="30">
        <v>901</v>
      </c>
      <c r="D134" s="55">
        <v>410</v>
      </c>
      <c r="E134" s="54" t="s">
        <v>212</v>
      </c>
      <c r="F134" s="17" t="s">
        <v>62</v>
      </c>
      <c r="G134" s="38"/>
      <c r="H134" s="38"/>
      <c r="I134" s="40">
        <v>50</v>
      </c>
      <c r="J134" s="40">
        <v>50</v>
      </c>
      <c r="K134" s="40">
        <v>3.1</v>
      </c>
      <c r="L134" s="40">
        <f>K134/J134*100</f>
        <v>6.2</v>
      </c>
    </row>
    <row r="135" spans="1:12" ht="30" customHeight="1" x14ac:dyDescent="0.2">
      <c r="A135" s="28">
        <v>127</v>
      </c>
      <c r="B135" s="14" t="s">
        <v>100</v>
      </c>
      <c r="C135" s="28">
        <v>901</v>
      </c>
      <c r="D135" s="15">
        <v>412</v>
      </c>
      <c r="E135" s="12"/>
      <c r="F135" s="17"/>
      <c r="G135" s="38"/>
      <c r="H135" s="38"/>
      <c r="I135" s="39">
        <f>SUM(I136+I147+I150+I154+I157+I160)</f>
        <v>1897.3</v>
      </c>
      <c r="J135" s="39">
        <f>SUM(J136+J147+J150+J154+J157+J160)</f>
        <v>541</v>
      </c>
      <c r="K135" s="39">
        <f>SUM(K136+K147+K150+K154+K157+K160)</f>
        <v>168</v>
      </c>
      <c r="L135" s="39">
        <f>K135/J135*100</f>
        <v>31.053604436229204</v>
      </c>
    </row>
    <row r="136" spans="1:12" ht="42.75" customHeight="1" x14ac:dyDescent="0.2">
      <c r="A136" s="28">
        <v>128</v>
      </c>
      <c r="B136" s="43" t="s">
        <v>293</v>
      </c>
      <c r="C136" s="28">
        <v>901</v>
      </c>
      <c r="D136" s="15">
        <v>412</v>
      </c>
      <c r="E136" s="12" t="s">
        <v>115</v>
      </c>
      <c r="F136" s="17"/>
      <c r="G136" s="38"/>
      <c r="H136" s="38"/>
      <c r="I136" s="39">
        <f>SUM(I137+I139+I141+I143+I145)</f>
        <v>823</v>
      </c>
      <c r="J136" s="39">
        <f>SUM(J137+J139+J141+J143+J145)</f>
        <v>473</v>
      </c>
      <c r="K136" s="39">
        <f>SUM(K137+K139+K141+K143+K145)</f>
        <v>110</v>
      </c>
      <c r="L136" s="39">
        <f>K136/J136*100</f>
        <v>23.255813953488371</v>
      </c>
    </row>
    <row r="137" spans="1:12" ht="30" customHeight="1" x14ac:dyDescent="0.2">
      <c r="A137" s="28">
        <v>129</v>
      </c>
      <c r="B137" s="43" t="s">
        <v>63</v>
      </c>
      <c r="C137" s="28">
        <v>901</v>
      </c>
      <c r="D137" s="15">
        <v>412</v>
      </c>
      <c r="E137" s="12" t="s">
        <v>116</v>
      </c>
      <c r="F137" s="17"/>
      <c r="G137" s="38"/>
      <c r="H137" s="38"/>
      <c r="I137" s="39">
        <f>I138</f>
        <v>100</v>
      </c>
      <c r="J137" s="39">
        <f>J138</f>
        <v>100</v>
      </c>
      <c r="K137" s="39">
        <f>SUM(K138)</f>
        <v>49</v>
      </c>
      <c r="L137" s="39">
        <f>L138</f>
        <v>49</v>
      </c>
    </row>
    <row r="138" spans="1:12" ht="30" customHeight="1" x14ac:dyDescent="0.2">
      <c r="A138" s="28">
        <v>130</v>
      </c>
      <c r="B138" s="13" t="s">
        <v>179</v>
      </c>
      <c r="C138" s="30">
        <v>901</v>
      </c>
      <c r="D138" s="16">
        <v>412</v>
      </c>
      <c r="E138" s="17" t="s">
        <v>116</v>
      </c>
      <c r="F138" s="17" t="s">
        <v>62</v>
      </c>
      <c r="G138" s="38"/>
      <c r="H138" s="38"/>
      <c r="I138" s="40">
        <v>100</v>
      </c>
      <c r="J138" s="40">
        <v>100</v>
      </c>
      <c r="K138" s="40">
        <v>49</v>
      </c>
      <c r="L138" s="40">
        <f>K138/J138*100</f>
        <v>49</v>
      </c>
    </row>
    <row r="139" spans="1:12" ht="44.25" customHeight="1" x14ac:dyDescent="0.2">
      <c r="A139" s="28">
        <v>131</v>
      </c>
      <c r="B139" s="43" t="s">
        <v>245</v>
      </c>
      <c r="C139" s="28">
        <v>901</v>
      </c>
      <c r="D139" s="15">
        <v>412</v>
      </c>
      <c r="E139" s="12" t="s">
        <v>117</v>
      </c>
      <c r="F139" s="17"/>
      <c r="G139" s="38"/>
      <c r="H139" s="38"/>
      <c r="I139" s="39">
        <f>I140</f>
        <v>108</v>
      </c>
      <c r="J139" s="39">
        <f>J140</f>
        <v>58</v>
      </c>
      <c r="K139" s="39">
        <f>SUM(K140)</f>
        <v>3</v>
      </c>
      <c r="L139" s="39">
        <f>L140</f>
        <v>5.1724137931034484</v>
      </c>
    </row>
    <row r="140" spans="1:12" ht="30" customHeight="1" x14ac:dyDescent="0.2">
      <c r="A140" s="28">
        <v>132</v>
      </c>
      <c r="B140" s="13" t="s">
        <v>179</v>
      </c>
      <c r="C140" s="30">
        <v>901</v>
      </c>
      <c r="D140" s="16">
        <v>412</v>
      </c>
      <c r="E140" s="17" t="s">
        <v>117</v>
      </c>
      <c r="F140" s="17" t="s">
        <v>62</v>
      </c>
      <c r="G140" s="38"/>
      <c r="H140" s="38"/>
      <c r="I140" s="40">
        <v>108</v>
      </c>
      <c r="J140" s="40">
        <v>58</v>
      </c>
      <c r="K140" s="40">
        <v>3</v>
      </c>
      <c r="L140" s="40">
        <f>K140/J140*100</f>
        <v>5.1724137931034484</v>
      </c>
    </row>
    <row r="141" spans="1:12" ht="36" customHeight="1" x14ac:dyDescent="0.2">
      <c r="A141" s="28">
        <v>133</v>
      </c>
      <c r="B141" s="51" t="s">
        <v>246</v>
      </c>
      <c r="C141" s="28">
        <v>901</v>
      </c>
      <c r="D141" s="15">
        <v>412</v>
      </c>
      <c r="E141" s="12" t="s">
        <v>118</v>
      </c>
      <c r="F141" s="17"/>
      <c r="G141" s="38"/>
      <c r="H141" s="38"/>
      <c r="I141" s="39">
        <f>I142</f>
        <v>413.8</v>
      </c>
      <c r="J141" s="39">
        <f>J142</f>
        <v>113.8</v>
      </c>
      <c r="K141" s="39">
        <f>SUM(K142)</f>
        <v>0</v>
      </c>
      <c r="L141" s="39">
        <f>L142</f>
        <v>0</v>
      </c>
    </row>
    <row r="142" spans="1:12" ht="30" customHeight="1" x14ac:dyDescent="0.2">
      <c r="A142" s="28">
        <v>134</v>
      </c>
      <c r="B142" s="13" t="s">
        <v>179</v>
      </c>
      <c r="C142" s="30">
        <v>901</v>
      </c>
      <c r="D142" s="16">
        <v>412</v>
      </c>
      <c r="E142" s="17" t="s">
        <v>118</v>
      </c>
      <c r="F142" s="17" t="s">
        <v>62</v>
      </c>
      <c r="G142" s="38"/>
      <c r="H142" s="38"/>
      <c r="I142" s="40">
        <v>413.8</v>
      </c>
      <c r="J142" s="40">
        <v>113.8</v>
      </c>
      <c r="K142" s="40">
        <v>0</v>
      </c>
      <c r="L142" s="40">
        <f>K142/J142*100</f>
        <v>0</v>
      </c>
    </row>
    <row r="143" spans="1:12" ht="30" customHeight="1" x14ac:dyDescent="0.2">
      <c r="A143" s="28">
        <v>135</v>
      </c>
      <c r="B143" s="48" t="s">
        <v>208</v>
      </c>
      <c r="C143" s="28">
        <v>901</v>
      </c>
      <c r="D143" s="15">
        <v>412</v>
      </c>
      <c r="E143" s="12" t="s">
        <v>119</v>
      </c>
      <c r="F143" s="12"/>
      <c r="G143" s="41"/>
      <c r="H143" s="41"/>
      <c r="I143" s="39">
        <f>SUM(I144)</f>
        <v>43.2</v>
      </c>
      <c r="J143" s="39">
        <f>SUM(J144)</f>
        <v>43.2</v>
      </c>
      <c r="K143" s="39">
        <f>SUM(K144)</f>
        <v>0</v>
      </c>
      <c r="L143" s="39">
        <f>SUM(L144)</f>
        <v>0</v>
      </c>
    </row>
    <row r="144" spans="1:12" ht="30" customHeight="1" x14ac:dyDescent="0.2">
      <c r="A144" s="28">
        <v>136</v>
      </c>
      <c r="B144" s="13" t="s">
        <v>179</v>
      </c>
      <c r="C144" s="30">
        <v>901</v>
      </c>
      <c r="D144" s="16">
        <v>412</v>
      </c>
      <c r="E144" s="17" t="s">
        <v>119</v>
      </c>
      <c r="F144" s="17" t="s">
        <v>62</v>
      </c>
      <c r="G144" s="38"/>
      <c r="H144" s="38"/>
      <c r="I144" s="40">
        <v>43.2</v>
      </c>
      <c r="J144" s="40">
        <v>43.2</v>
      </c>
      <c r="K144" s="40">
        <v>0</v>
      </c>
      <c r="L144" s="40">
        <f>K144/J144*100</f>
        <v>0</v>
      </c>
    </row>
    <row r="145" spans="1:12" ht="55.5" customHeight="1" x14ac:dyDescent="0.2">
      <c r="A145" s="28">
        <v>137</v>
      </c>
      <c r="B145" s="51" t="s">
        <v>294</v>
      </c>
      <c r="C145" s="28">
        <v>901</v>
      </c>
      <c r="D145" s="15">
        <v>412</v>
      </c>
      <c r="E145" s="12" t="s">
        <v>209</v>
      </c>
      <c r="F145" s="12"/>
      <c r="G145" s="41"/>
      <c r="H145" s="41"/>
      <c r="I145" s="39">
        <f>SUM(I146)</f>
        <v>158</v>
      </c>
      <c r="J145" s="39">
        <f>SUM(J146)</f>
        <v>158</v>
      </c>
      <c r="K145" s="39">
        <f>SUM(K146)</f>
        <v>58</v>
      </c>
      <c r="L145" s="39">
        <f>SUM(L146)</f>
        <v>36.708860759493675</v>
      </c>
    </row>
    <row r="146" spans="1:12" ht="30" customHeight="1" x14ac:dyDescent="0.2">
      <c r="A146" s="28">
        <v>138</v>
      </c>
      <c r="B146" s="13" t="s">
        <v>179</v>
      </c>
      <c r="C146" s="30">
        <v>901</v>
      </c>
      <c r="D146" s="16">
        <v>412</v>
      </c>
      <c r="E146" s="17" t="s">
        <v>209</v>
      </c>
      <c r="F146" s="17" t="s">
        <v>62</v>
      </c>
      <c r="G146" s="38"/>
      <c r="H146" s="38"/>
      <c r="I146" s="40">
        <v>158</v>
      </c>
      <c r="J146" s="40">
        <v>158</v>
      </c>
      <c r="K146" s="40">
        <v>58</v>
      </c>
      <c r="L146" s="40">
        <f>K146/J146*100</f>
        <v>36.708860759493675</v>
      </c>
    </row>
    <row r="147" spans="1:12" ht="46.5" customHeight="1" x14ac:dyDescent="0.2">
      <c r="A147" s="28">
        <v>139</v>
      </c>
      <c r="B147" s="14" t="s">
        <v>312</v>
      </c>
      <c r="C147" s="28">
        <v>901</v>
      </c>
      <c r="D147" s="15">
        <v>412</v>
      </c>
      <c r="E147" s="11" t="s">
        <v>143</v>
      </c>
      <c r="F147" s="54"/>
      <c r="G147" s="38"/>
      <c r="H147" s="38"/>
      <c r="I147" s="39">
        <f>SUM(I148)</f>
        <v>58</v>
      </c>
      <c r="J147" s="39">
        <f>SUM(J148)</f>
        <v>58</v>
      </c>
      <c r="K147" s="39">
        <f>SUM(K148)</f>
        <v>58</v>
      </c>
      <c r="L147" s="39">
        <f>K147/J147*100</f>
        <v>100</v>
      </c>
    </row>
    <row r="148" spans="1:12" ht="48" customHeight="1" x14ac:dyDescent="0.2">
      <c r="A148" s="28">
        <v>140</v>
      </c>
      <c r="B148" s="51" t="s">
        <v>247</v>
      </c>
      <c r="C148" s="28">
        <v>901</v>
      </c>
      <c r="D148" s="15">
        <v>412</v>
      </c>
      <c r="E148" s="12" t="s">
        <v>144</v>
      </c>
      <c r="F148" s="17"/>
      <c r="G148" s="38"/>
      <c r="H148" s="38"/>
      <c r="I148" s="39">
        <f>I149</f>
        <v>58</v>
      </c>
      <c r="J148" s="39">
        <f>J149</f>
        <v>58</v>
      </c>
      <c r="K148" s="39">
        <f>SUM(K149)</f>
        <v>58</v>
      </c>
      <c r="L148" s="39">
        <f>L149</f>
        <v>100</v>
      </c>
    </row>
    <row r="149" spans="1:12" ht="39.75" customHeight="1" x14ac:dyDescent="0.2">
      <c r="A149" s="28">
        <v>141</v>
      </c>
      <c r="B149" s="13" t="s">
        <v>181</v>
      </c>
      <c r="C149" s="30">
        <v>901</v>
      </c>
      <c r="D149" s="16">
        <v>412</v>
      </c>
      <c r="E149" s="17" t="s">
        <v>144</v>
      </c>
      <c r="F149" s="17" t="s">
        <v>44</v>
      </c>
      <c r="G149" s="38"/>
      <c r="H149" s="38"/>
      <c r="I149" s="40">
        <v>58</v>
      </c>
      <c r="J149" s="40">
        <v>58</v>
      </c>
      <c r="K149" s="40">
        <v>58</v>
      </c>
      <c r="L149" s="40">
        <f>K149/J149*100</f>
        <v>100</v>
      </c>
    </row>
    <row r="150" spans="1:12" ht="42" customHeight="1" x14ac:dyDescent="0.2">
      <c r="A150" s="28">
        <v>142</v>
      </c>
      <c r="B150" s="14" t="s">
        <v>313</v>
      </c>
      <c r="C150" s="28">
        <v>901</v>
      </c>
      <c r="D150" s="53">
        <v>412</v>
      </c>
      <c r="E150" s="11" t="s">
        <v>288</v>
      </c>
      <c r="F150" s="54"/>
      <c r="G150" s="38"/>
      <c r="H150" s="38"/>
      <c r="I150" s="39">
        <f t="shared" ref="I150:J152" si="13">SUM(I151)</f>
        <v>642.70000000000005</v>
      </c>
      <c r="J150" s="39">
        <f t="shared" si="13"/>
        <v>0</v>
      </c>
      <c r="K150" s="39">
        <f>SUM(K151)</f>
        <v>0</v>
      </c>
      <c r="L150" s="39">
        <v>0</v>
      </c>
    </row>
    <row r="151" spans="1:12" ht="54.75" customHeight="1" x14ac:dyDescent="0.2">
      <c r="A151" s="28">
        <v>143</v>
      </c>
      <c r="B151" s="52" t="s">
        <v>213</v>
      </c>
      <c r="C151" s="28">
        <v>901</v>
      </c>
      <c r="D151" s="53">
        <v>412</v>
      </c>
      <c r="E151" s="11" t="s">
        <v>314</v>
      </c>
      <c r="F151" s="54"/>
      <c r="G151" s="38"/>
      <c r="H151" s="38"/>
      <c r="I151" s="39">
        <f t="shared" si="13"/>
        <v>642.70000000000005</v>
      </c>
      <c r="J151" s="39">
        <f t="shared" si="13"/>
        <v>0</v>
      </c>
      <c r="K151" s="39">
        <f>SUM(K152)</f>
        <v>0</v>
      </c>
      <c r="L151" s="39">
        <f>SUM(L152)</f>
        <v>0</v>
      </c>
    </row>
    <row r="152" spans="1:12" ht="33.75" customHeight="1" x14ac:dyDescent="0.2">
      <c r="A152" s="28">
        <v>144</v>
      </c>
      <c r="B152" s="14" t="s">
        <v>366</v>
      </c>
      <c r="C152" s="28">
        <v>901</v>
      </c>
      <c r="D152" s="53">
        <v>412</v>
      </c>
      <c r="E152" s="11" t="s">
        <v>367</v>
      </c>
      <c r="F152" s="11"/>
      <c r="G152" s="41"/>
      <c r="H152" s="41"/>
      <c r="I152" s="39">
        <f t="shared" si="13"/>
        <v>642.70000000000005</v>
      </c>
      <c r="J152" s="39">
        <f t="shared" si="13"/>
        <v>0</v>
      </c>
      <c r="K152" s="39">
        <f>SUM(K153)</f>
        <v>0</v>
      </c>
      <c r="L152" s="39">
        <f>SUM(L153)</f>
        <v>0</v>
      </c>
    </row>
    <row r="153" spans="1:12" ht="28.5" customHeight="1" x14ac:dyDescent="0.2">
      <c r="A153" s="28">
        <v>145</v>
      </c>
      <c r="B153" s="13" t="s">
        <v>179</v>
      </c>
      <c r="C153" s="30">
        <v>901</v>
      </c>
      <c r="D153" s="55">
        <v>412</v>
      </c>
      <c r="E153" s="54" t="s">
        <v>367</v>
      </c>
      <c r="F153" s="54" t="s">
        <v>62</v>
      </c>
      <c r="G153" s="38"/>
      <c r="H153" s="38"/>
      <c r="I153" s="40">
        <v>642.70000000000005</v>
      </c>
      <c r="J153" s="40">
        <v>0</v>
      </c>
      <c r="K153" s="40">
        <v>0</v>
      </c>
      <c r="L153" s="40">
        <v>0</v>
      </c>
    </row>
    <row r="154" spans="1:12" ht="45.75" customHeight="1" x14ac:dyDescent="0.2">
      <c r="A154" s="28">
        <v>146</v>
      </c>
      <c r="B154" s="14" t="s">
        <v>248</v>
      </c>
      <c r="C154" s="28">
        <v>901</v>
      </c>
      <c r="D154" s="15">
        <v>412</v>
      </c>
      <c r="E154" s="12" t="s">
        <v>228</v>
      </c>
      <c r="F154" s="17"/>
      <c r="G154" s="38"/>
      <c r="H154" s="38"/>
      <c r="I154" s="39">
        <f>I155</f>
        <v>53.6</v>
      </c>
      <c r="J154" s="39">
        <f>J155</f>
        <v>0</v>
      </c>
      <c r="K154" s="39">
        <f>SUM(K155)</f>
        <v>0</v>
      </c>
      <c r="L154" s="39">
        <f>L155</f>
        <v>0</v>
      </c>
    </row>
    <row r="155" spans="1:12" ht="27" customHeight="1" x14ac:dyDescent="0.2">
      <c r="A155" s="28">
        <v>147</v>
      </c>
      <c r="B155" s="14" t="s">
        <v>218</v>
      </c>
      <c r="C155" s="28">
        <v>901</v>
      </c>
      <c r="D155" s="15">
        <v>412</v>
      </c>
      <c r="E155" s="12" t="s">
        <v>149</v>
      </c>
      <c r="F155" s="17"/>
      <c r="G155" s="38"/>
      <c r="H155" s="38"/>
      <c r="I155" s="39">
        <f>I156</f>
        <v>53.6</v>
      </c>
      <c r="J155" s="39">
        <f>J156</f>
        <v>0</v>
      </c>
      <c r="K155" s="39">
        <f>SUM(K156)</f>
        <v>0</v>
      </c>
      <c r="L155" s="39">
        <f>L156</f>
        <v>0</v>
      </c>
    </row>
    <row r="156" spans="1:12" ht="27" customHeight="1" x14ac:dyDescent="0.2">
      <c r="A156" s="28">
        <v>148</v>
      </c>
      <c r="B156" s="13" t="s">
        <v>179</v>
      </c>
      <c r="C156" s="30">
        <v>901</v>
      </c>
      <c r="D156" s="16">
        <v>412</v>
      </c>
      <c r="E156" s="17" t="s">
        <v>149</v>
      </c>
      <c r="F156" s="17" t="s">
        <v>62</v>
      </c>
      <c r="G156" s="38"/>
      <c r="H156" s="38"/>
      <c r="I156" s="40">
        <v>53.6</v>
      </c>
      <c r="J156" s="40">
        <v>0</v>
      </c>
      <c r="K156" s="40">
        <v>0</v>
      </c>
      <c r="L156" s="40">
        <v>0</v>
      </c>
    </row>
    <row r="157" spans="1:12" ht="52.5" customHeight="1" x14ac:dyDescent="0.2">
      <c r="A157" s="28">
        <v>149</v>
      </c>
      <c r="B157" s="14" t="s">
        <v>199</v>
      </c>
      <c r="C157" s="28">
        <v>901</v>
      </c>
      <c r="D157" s="53">
        <v>412</v>
      </c>
      <c r="E157" s="11" t="s">
        <v>230</v>
      </c>
      <c r="F157" s="11"/>
      <c r="G157" s="41"/>
      <c r="H157" s="41"/>
      <c r="I157" s="39">
        <f t="shared" ref="I157:K158" si="14">SUM(I158)</f>
        <v>310</v>
      </c>
      <c r="J157" s="39">
        <f t="shared" si="14"/>
        <v>10</v>
      </c>
      <c r="K157" s="39">
        <f t="shared" si="14"/>
        <v>0</v>
      </c>
      <c r="L157" s="39">
        <f>K157/J157*100</f>
        <v>0</v>
      </c>
    </row>
    <row r="158" spans="1:12" ht="93.75" customHeight="1" x14ac:dyDescent="0.2">
      <c r="A158" s="28">
        <v>150</v>
      </c>
      <c r="B158" s="51" t="s">
        <v>344</v>
      </c>
      <c r="C158" s="28">
        <v>901</v>
      </c>
      <c r="D158" s="53">
        <v>412</v>
      </c>
      <c r="E158" s="11" t="s">
        <v>345</v>
      </c>
      <c r="F158" s="11"/>
      <c r="G158" s="38"/>
      <c r="H158" s="38"/>
      <c r="I158" s="39">
        <f t="shared" si="14"/>
        <v>310</v>
      </c>
      <c r="J158" s="39">
        <f t="shared" si="14"/>
        <v>10</v>
      </c>
      <c r="K158" s="39">
        <f t="shared" si="14"/>
        <v>0</v>
      </c>
      <c r="L158" s="39">
        <f>SUM(L159)</f>
        <v>0</v>
      </c>
    </row>
    <row r="159" spans="1:12" ht="27" customHeight="1" x14ac:dyDescent="0.2">
      <c r="A159" s="28">
        <v>151</v>
      </c>
      <c r="B159" s="13" t="s">
        <v>179</v>
      </c>
      <c r="C159" s="30">
        <v>901</v>
      </c>
      <c r="D159" s="55">
        <v>412</v>
      </c>
      <c r="E159" s="54" t="s">
        <v>345</v>
      </c>
      <c r="F159" s="54" t="s">
        <v>62</v>
      </c>
      <c r="G159" s="38"/>
      <c r="H159" s="38"/>
      <c r="I159" s="40">
        <v>310</v>
      </c>
      <c r="J159" s="40">
        <f>310-300</f>
        <v>10</v>
      </c>
      <c r="K159" s="40">
        <v>0</v>
      </c>
      <c r="L159" s="40">
        <f>K159/J159*100</f>
        <v>0</v>
      </c>
    </row>
    <row r="160" spans="1:12" ht="36.75" customHeight="1" x14ac:dyDescent="0.2">
      <c r="A160" s="28">
        <v>152</v>
      </c>
      <c r="B160" s="51" t="s">
        <v>232</v>
      </c>
      <c r="C160" s="28">
        <v>901</v>
      </c>
      <c r="D160" s="53">
        <v>412</v>
      </c>
      <c r="E160" s="11" t="s">
        <v>233</v>
      </c>
      <c r="F160" s="11"/>
      <c r="G160" s="41"/>
      <c r="H160" s="41"/>
      <c r="I160" s="39">
        <f t="shared" ref="I160:J162" si="15">SUM(I161)</f>
        <v>10</v>
      </c>
      <c r="J160" s="39">
        <f t="shared" si="15"/>
        <v>0</v>
      </c>
      <c r="K160" s="39">
        <v>0</v>
      </c>
      <c r="L160" s="39">
        <f>SUM(L161)</f>
        <v>0</v>
      </c>
    </row>
    <row r="161" spans="1:12" ht="43.5" customHeight="1" x14ac:dyDescent="0.2">
      <c r="A161" s="28">
        <v>153</v>
      </c>
      <c r="B161" s="45" t="s">
        <v>249</v>
      </c>
      <c r="C161" s="28">
        <v>901</v>
      </c>
      <c r="D161" s="53">
        <v>412</v>
      </c>
      <c r="E161" s="11" t="s">
        <v>251</v>
      </c>
      <c r="F161" s="11"/>
      <c r="G161" s="41"/>
      <c r="H161" s="41"/>
      <c r="I161" s="39">
        <f t="shared" si="15"/>
        <v>10</v>
      </c>
      <c r="J161" s="39">
        <f t="shared" si="15"/>
        <v>0</v>
      </c>
      <c r="K161" s="39">
        <v>0</v>
      </c>
      <c r="L161" s="39">
        <f>SUM(L162)</f>
        <v>0</v>
      </c>
    </row>
    <row r="162" spans="1:12" ht="53.25" customHeight="1" x14ac:dyDescent="0.2">
      <c r="A162" s="28">
        <v>154</v>
      </c>
      <c r="B162" s="51" t="s">
        <v>250</v>
      </c>
      <c r="C162" s="28">
        <v>901</v>
      </c>
      <c r="D162" s="53">
        <v>412</v>
      </c>
      <c r="E162" s="11" t="s">
        <v>234</v>
      </c>
      <c r="F162" s="11"/>
      <c r="G162" s="38"/>
      <c r="H162" s="38"/>
      <c r="I162" s="39">
        <f t="shared" si="15"/>
        <v>10</v>
      </c>
      <c r="J162" s="39">
        <f t="shared" si="15"/>
        <v>0</v>
      </c>
      <c r="K162" s="39">
        <v>0</v>
      </c>
      <c r="L162" s="39">
        <f>SUM(L163)</f>
        <v>0</v>
      </c>
    </row>
    <row r="163" spans="1:12" ht="27" customHeight="1" x14ac:dyDescent="0.2">
      <c r="A163" s="28">
        <v>155</v>
      </c>
      <c r="B163" s="13" t="s">
        <v>179</v>
      </c>
      <c r="C163" s="30">
        <v>901</v>
      </c>
      <c r="D163" s="55">
        <v>412</v>
      </c>
      <c r="E163" s="54" t="s">
        <v>234</v>
      </c>
      <c r="F163" s="54" t="s">
        <v>62</v>
      </c>
      <c r="G163" s="38"/>
      <c r="H163" s="38"/>
      <c r="I163" s="40">
        <v>10</v>
      </c>
      <c r="J163" s="40">
        <f>10-10</f>
        <v>0</v>
      </c>
      <c r="K163" s="40">
        <v>0</v>
      </c>
      <c r="L163" s="40">
        <f>10-10</f>
        <v>0</v>
      </c>
    </row>
    <row r="164" spans="1:12" ht="19.5" customHeight="1" x14ac:dyDescent="0.2">
      <c r="A164" s="28">
        <v>156</v>
      </c>
      <c r="B164" s="14" t="s">
        <v>12</v>
      </c>
      <c r="C164" s="28">
        <v>901</v>
      </c>
      <c r="D164" s="15">
        <v>500</v>
      </c>
      <c r="E164" s="12"/>
      <c r="F164" s="17"/>
      <c r="G164" s="38"/>
      <c r="H164" s="38"/>
      <c r="I164" s="39">
        <f>I165+I172+I184+I195</f>
        <v>14758</v>
      </c>
      <c r="J164" s="39">
        <f>J165+J172+J184+J195</f>
        <v>15106.7</v>
      </c>
      <c r="K164" s="39">
        <f>SUM(K165+K172+K184+K195)</f>
        <v>8739</v>
      </c>
      <c r="L164" s="39">
        <f>K164/J164*100</f>
        <v>57.848504306036396</v>
      </c>
    </row>
    <row r="165" spans="1:12" ht="21" customHeight="1" x14ac:dyDescent="0.2">
      <c r="A165" s="28">
        <v>157</v>
      </c>
      <c r="B165" s="14" t="s">
        <v>13</v>
      </c>
      <c r="C165" s="28">
        <v>901</v>
      </c>
      <c r="D165" s="15">
        <v>501</v>
      </c>
      <c r="E165" s="12"/>
      <c r="F165" s="17"/>
      <c r="G165" s="38"/>
      <c r="H165" s="38"/>
      <c r="I165" s="39">
        <f>SUM(I166+I169)</f>
        <v>2558</v>
      </c>
      <c r="J165" s="39">
        <f>SUM(J166+J169)</f>
        <v>1720</v>
      </c>
      <c r="K165" s="39">
        <f>SUM(K166+K169)</f>
        <v>234.5</v>
      </c>
      <c r="L165" s="39">
        <f>K165/J165*100</f>
        <v>13.633720930232556</v>
      </c>
    </row>
    <row r="166" spans="1:12" ht="42.75" customHeight="1" x14ac:dyDescent="0.2">
      <c r="A166" s="28">
        <v>158</v>
      </c>
      <c r="B166" s="43" t="s">
        <v>368</v>
      </c>
      <c r="C166" s="28">
        <v>901</v>
      </c>
      <c r="D166" s="15">
        <v>501</v>
      </c>
      <c r="E166" s="12" t="s">
        <v>147</v>
      </c>
      <c r="F166" s="17"/>
      <c r="G166" s="38"/>
      <c r="H166" s="38"/>
      <c r="I166" s="39">
        <f>SUM(I167)</f>
        <v>420</v>
      </c>
      <c r="J166" s="39">
        <f>SUM(J167)</f>
        <v>420</v>
      </c>
      <c r="K166" s="39">
        <f>SUM(K167)</f>
        <v>234.5</v>
      </c>
      <c r="L166" s="39">
        <f>K166/J166*100</f>
        <v>55.833333333333336</v>
      </c>
    </row>
    <row r="167" spans="1:12" ht="43.5" customHeight="1" x14ac:dyDescent="0.2">
      <c r="A167" s="28">
        <v>159</v>
      </c>
      <c r="B167" s="43" t="s">
        <v>214</v>
      </c>
      <c r="C167" s="28">
        <v>901</v>
      </c>
      <c r="D167" s="15">
        <v>501</v>
      </c>
      <c r="E167" s="12" t="s">
        <v>148</v>
      </c>
      <c r="F167" s="17"/>
      <c r="G167" s="38"/>
      <c r="H167" s="38"/>
      <c r="I167" s="39">
        <f>I168</f>
        <v>420</v>
      </c>
      <c r="J167" s="39">
        <f>J168</f>
        <v>420</v>
      </c>
      <c r="K167" s="39">
        <f>SUM(K168)</f>
        <v>234.5</v>
      </c>
      <c r="L167" s="39">
        <f>L168</f>
        <v>55.833333333333336</v>
      </c>
    </row>
    <row r="168" spans="1:12" ht="29.25" customHeight="1" x14ac:dyDescent="0.2">
      <c r="A168" s="28">
        <v>160</v>
      </c>
      <c r="B168" s="13" t="s">
        <v>179</v>
      </c>
      <c r="C168" s="30">
        <v>901</v>
      </c>
      <c r="D168" s="16">
        <v>501</v>
      </c>
      <c r="E168" s="17" t="s">
        <v>148</v>
      </c>
      <c r="F168" s="17" t="s">
        <v>62</v>
      </c>
      <c r="G168" s="38"/>
      <c r="H168" s="38"/>
      <c r="I168" s="40">
        <v>420</v>
      </c>
      <c r="J168" s="40">
        <v>420</v>
      </c>
      <c r="K168" s="40">
        <v>234.5</v>
      </c>
      <c r="L168" s="40">
        <f>K168/J168*100</f>
        <v>55.833333333333336</v>
      </c>
    </row>
    <row r="169" spans="1:12" ht="54.75" customHeight="1" x14ac:dyDescent="0.2">
      <c r="A169" s="28">
        <v>161</v>
      </c>
      <c r="B169" s="51" t="s">
        <v>215</v>
      </c>
      <c r="C169" s="28">
        <v>901</v>
      </c>
      <c r="D169" s="15">
        <v>501</v>
      </c>
      <c r="E169" s="12" t="s">
        <v>216</v>
      </c>
      <c r="F169" s="12"/>
      <c r="G169" s="38"/>
      <c r="H169" s="38"/>
      <c r="I169" s="39">
        <f t="shared" ref="I169:K170" si="16">SUM(I170)</f>
        <v>2138</v>
      </c>
      <c r="J169" s="39">
        <f t="shared" si="16"/>
        <v>1300</v>
      </c>
      <c r="K169" s="39">
        <f t="shared" si="16"/>
        <v>0</v>
      </c>
      <c r="L169" s="39">
        <f>K169/J169*100</f>
        <v>0</v>
      </c>
    </row>
    <row r="170" spans="1:12" ht="50.25" customHeight="1" x14ac:dyDescent="0.2">
      <c r="A170" s="28">
        <v>162</v>
      </c>
      <c r="B170" s="14" t="s">
        <v>346</v>
      </c>
      <c r="C170" s="28">
        <v>901</v>
      </c>
      <c r="D170" s="15">
        <v>501</v>
      </c>
      <c r="E170" s="12" t="s">
        <v>347</v>
      </c>
      <c r="F170" s="12"/>
      <c r="G170" s="41"/>
      <c r="H170" s="41"/>
      <c r="I170" s="39">
        <f t="shared" si="16"/>
        <v>2138</v>
      </c>
      <c r="J170" s="39">
        <f t="shared" si="16"/>
        <v>1300</v>
      </c>
      <c r="K170" s="39">
        <f t="shared" si="16"/>
        <v>0</v>
      </c>
      <c r="L170" s="39">
        <f>SUM(L171)</f>
        <v>0</v>
      </c>
    </row>
    <row r="171" spans="1:12" ht="29.25" customHeight="1" x14ac:dyDescent="0.2">
      <c r="A171" s="28">
        <v>163</v>
      </c>
      <c r="B171" s="13" t="s">
        <v>179</v>
      </c>
      <c r="C171" s="30">
        <v>901</v>
      </c>
      <c r="D171" s="16">
        <v>501</v>
      </c>
      <c r="E171" s="17" t="s">
        <v>347</v>
      </c>
      <c r="F171" s="17" t="s">
        <v>62</v>
      </c>
      <c r="G171" s="38"/>
      <c r="H171" s="38"/>
      <c r="I171" s="40">
        <v>2138</v>
      </c>
      <c r="J171" s="40">
        <v>1300</v>
      </c>
      <c r="K171" s="40">
        <v>0</v>
      </c>
      <c r="L171" s="40">
        <f>K171/J171*100</f>
        <v>0</v>
      </c>
    </row>
    <row r="172" spans="1:12" ht="20.25" customHeight="1" x14ac:dyDescent="0.2">
      <c r="A172" s="28">
        <v>164</v>
      </c>
      <c r="B172" s="14" t="s">
        <v>14</v>
      </c>
      <c r="C172" s="28">
        <v>901</v>
      </c>
      <c r="D172" s="15">
        <v>502</v>
      </c>
      <c r="E172" s="12"/>
      <c r="F172" s="17"/>
      <c r="G172" s="38"/>
      <c r="H172" s="38"/>
      <c r="I172" s="39">
        <f>SUM(I173+I176+I179)</f>
        <v>3204</v>
      </c>
      <c r="J172" s="39">
        <f>SUM(J173+J176+J179)</f>
        <v>2771</v>
      </c>
      <c r="K172" s="39">
        <f>SUM(K173+K179)</f>
        <v>1410</v>
      </c>
      <c r="L172" s="39">
        <f>K172/J172*100</f>
        <v>50.884157343919171</v>
      </c>
    </row>
    <row r="173" spans="1:12" ht="47.25" customHeight="1" x14ac:dyDescent="0.2">
      <c r="A173" s="28">
        <v>165</v>
      </c>
      <c r="B173" s="43" t="s">
        <v>368</v>
      </c>
      <c r="C173" s="28">
        <v>901</v>
      </c>
      <c r="D173" s="15">
        <v>502</v>
      </c>
      <c r="E173" s="12" t="s">
        <v>147</v>
      </c>
      <c r="F173" s="12"/>
      <c r="G173" s="41"/>
      <c r="H173" s="41"/>
      <c r="I173" s="39">
        <f t="shared" ref="I173:K174" si="17">SUM(I174)</f>
        <v>0</v>
      </c>
      <c r="J173" s="39">
        <f t="shared" si="17"/>
        <v>980</v>
      </c>
      <c r="K173" s="39">
        <f t="shared" si="17"/>
        <v>583</v>
      </c>
      <c r="L173" s="39">
        <f>K173/J173*100</f>
        <v>59.489795918367349</v>
      </c>
    </row>
    <row r="174" spans="1:12" ht="48" customHeight="1" x14ac:dyDescent="0.2">
      <c r="A174" s="28">
        <v>166</v>
      </c>
      <c r="B174" s="51" t="s">
        <v>401</v>
      </c>
      <c r="C174" s="28">
        <v>901</v>
      </c>
      <c r="D174" s="15">
        <v>502</v>
      </c>
      <c r="E174" s="12" t="s">
        <v>402</v>
      </c>
      <c r="F174" s="12"/>
      <c r="G174" s="41"/>
      <c r="H174" s="41"/>
      <c r="I174" s="39">
        <f t="shared" si="17"/>
        <v>0</v>
      </c>
      <c r="J174" s="39">
        <f t="shared" si="17"/>
        <v>980</v>
      </c>
      <c r="K174" s="39">
        <f t="shared" si="17"/>
        <v>583</v>
      </c>
      <c r="L174" s="39">
        <f>SUM(L175)</f>
        <v>59.489795918367349</v>
      </c>
    </row>
    <row r="175" spans="1:12" ht="29.25" customHeight="1" x14ac:dyDescent="0.2">
      <c r="A175" s="28">
        <v>167</v>
      </c>
      <c r="B175" s="13" t="s">
        <v>179</v>
      </c>
      <c r="C175" s="30">
        <v>901</v>
      </c>
      <c r="D175" s="16">
        <v>502</v>
      </c>
      <c r="E175" s="17" t="s">
        <v>402</v>
      </c>
      <c r="F175" s="17" t="s">
        <v>62</v>
      </c>
      <c r="G175" s="38"/>
      <c r="H175" s="38"/>
      <c r="I175" s="40">
        <v>0</v>
      </c>
      <c r="J175" s="40">
        <v>980</v>
      </c>
      <c r="K175" s="40">
        <v>583</v>
      </c>
      <c r="L175" s="40">
        <f>K175/J175*100</f>
        <v>59.489795918367349</v>
      </c>
    </row>
    <row r="176" spans="1:12" ht="39.75" customHeight="1" x14ac:dyDescent="0.2">
      <c r="A176" s="28">
        <v>168</v>
      </c>
      <c r="B176" s="14" t="s">
        <v>316</v>
      </c>
      <c r="C176" s="28">
        <v>901</v>
      </c>
      <c r="D176" s="15">
        <v>502</v>
      </c>
      <c r="E176" s="12" t="s">
        <v>165</v>
      </c>
      <c r="F176" s="12"/>
      <c r="G176" s="38"/>
      <c r="H176" s="38"/>
      <c r="I176" s="39">
        <f t="shared" ref="I176:K177" si="18">SUM(I177)</f>
        <v>1313</v>
      </c>
      <c r="J176" s="39">
        <f t="shared" si="18"/>
        <v>0</v>
      </c>
      <c r="K176" s="39">
        <f t="shared" si="18"/>
        <v>0</v>
      </c>
      <c r="L176" s="39">
        <v>0</v>
      </c>
    </row>
    <row r="177" spans="1:12" ht="48" customHeight="1" x14ac:dyDescent="0.2">
      <c r="A177" s="28">
        <v>169</v>
      </c>
      <c r="B177" s="84" t="s">
        <v>369</v>
      </c>
      <c r="C177" s="28">
        <v>901</v>
      </c>
      <c r="D177" s="73">
        <v>502</v>
      </c>
      <c r="E177" s="74" t="s">
        <v>258</v>
      </c>
      <c r="F177" s="74"/>
      <c r="G177" s="38"/>
      <c r="H177" s="38"/>
      <c r="I177" s="39">
        <f t="shared" si="18"/>
        <v>1313</v>
      </c>
      <c r="J177" s="39">
        <f t="shared" si="18"/>
        <v>0</v>
      </c>
      <c r="K177" s="39">
        <f t="shared" si="18"/>
        <v>0</v>
      </c>
      <c r="L177" s="39">
        <f>SUM(L178)</f>
        <v>0</v>
      </c>
    </row>
    <row r="178" spans="1:12" ht="32.25" customHeight="1" x14ac:dyDescent="0.2">
      <c r="A178" s="28">
        <v>170</v>
      </c>
      <c r="B178" s="77" t="s">
        <v>179</v>
      </c>
      <c r="C178" s="30">
        <v>901</v>
      </c>
      <c r="D178" s="79">
        <v>502</v>
      </c>
      <c r="E178" s="80" t="s">
        <v>258</v>
      </c>
      <c r="F178" s="80" t="s">
        <v>62</v>
      </c>
      <c r="G178" s="38"/>
      <c r="H178" s="38"/>
      <c r="I178" s="40">
        <v>1313</v>
      </c>
      <c r="J178" s="40">
        <v>0</v>
      </c>
      <c r="K178" s="40">
        <v>0</v>
      </c>
      <c r="L178" s="40">
        <v>0</v>
      </c>
    </row>
    <row r="179" spans="1:12" ht="45.75" customHeight="1" x14ac:dyDescent="0.2">
      <c r="A179" s="28">
        <v>171</v>
      </c>
      <c r="B179" s="84" t="s">
        <v>329</v>
      </c>
      <c r="C179" s="28">
        <v>901</v>
      </c>
      <c r="D179" s="15">
        <v>502</v>
      </c>
      <c r="E179" s="12" t="s">
        <v>252</v>
      </c>
      <c r="F179" s="12"/>
      <c r="G179" s="38"/>
      <c r="H179" s="38"/>
      <c r="I179" s="39">
        <f>SUM(I180+I182)</f>
        <v>1891</v>
      </c>
      <c r="J179" s="39">
        <f>SUM(J180+J182)</f>
        <v>1791</v>
      </c>
      <c r="K179" s="39">
        <f>SUM(K180+K182)</f>
        <v>827</v>
      </c>
      <c r="L179" s="39">
        <f>K179/J179*100</f>
        <v>46.175321049692911</v>
      </c>
    </row>
    <row r="180" spans="1:12" ht="45.75" customHeight="1" x14ac:dyDescent="0.2">
      <c r="A180" s="28">
        <v>172</v>
      </c>
      <c r="B180" s="43" t="s">
        <v>327</v>
      </c>
      <c r="C180" s="28">
        <v>901</v>
      </c>
      <c r="D180" s="15">
        <v>502</v>
      </c>
      <c r="E180" s="12" t="s">
        <v>253</v>
      </c>
      <c r="F180" s="12"/>
      <c r="G180" s="38"/>
      <c r="H180" s="38"/>
      <c r="I180" s="39">
        <f>SUM(I181)</f>
        <v>100</v>
      </c>
      <c r="J180" s="39">
        <f>SUM(J181)</f>
        <v>0</v>
      </c>
      <c r="K180" s="39">
        <f>SUM(K181)</f>
        <v>0</v>
      </c>
      <c r="L180" s="39">
        <f>SUM(L181)</f>
        <v>0</v>
      </c>
    </row>
    <row r="181" spans="1:12" ht="35.25" customHeight="1" x14ac:dyDescent="0.2">
      <c r="A181" s="28">
        <v>173</v>
      </c>
      <c r="B181" s="13" t="s">
        <v>179</v>
      </c>
      <c r="C181" s="30">
        <v>901</v>
      </c>
      <c r="D181" s="16">
        <v>502</v>
      </c>
      <c r="E181" s="17" t="s">
        <v>253</v>
      </c>
      <c r="F181" s="17" t="s">
        <v>62</v>
      </c>
      <c r="G181" s="38"/>
      <c r="H181" s="38"/>
      <c r="I181" s="40">
        <v>100</v>
      </c>
      <c r="J181" s="40">
        <f>100-100</f>
        <v>0</v>
      </c>
      <c r="K181" s="40">
        <v>0</v>
      </c>
      <c r="L181" s="40">
        <f>100-100</f>
        <v>0</v>
      </c>
    </row>
    <row r="182" spans="1:12" ht="68.25" customHeight="1" x14ac:dyDescent="0.2">
      <c r="A182" s="28">
        <v>174</v>
      </c>
      <c r="B182" s="43" t="s">
        <v>349</v>
      </c>
      <c r="C182" s="28">
        <v>901</v>
      </c>
      <c r="D182" s="15">
        <v>502</v>
      </c>
      <c r="E182" s="12" t="s">
        <v>328</v>
      </c>
      <c r="F182" s="12"/>
      <c r="G182" s="38"/>
      <c r="H182" s="38"/>
      <c r="I182" s="39">
        <f>SUM(I183)</f>
        <v>1791</v>
      </c>
      <c r="J182" s="39">
        <f>SUM(J183)</f>
        <v>1791</v>
      </c>
      <c r="K182" s="39">
        <f>SUM(K183)</f>
        <v>827</v>
      </c>
      <c r="L182" s="39">
        <f>SUM(L183)</f>
        <v>46.175321049692911</v>
      </c>
    </row>
    <row r="183" spans="1:12" ht="31.5" customHeight="1" x14ac:dyDescent="0.2">
      <c r="A183" s="28">
        <v>175</v>
      </c>
      <c r="B183" s="13" t="s">
        <v>179</v>
      </c>
      <c r="C183" s="30">
        <v>901</v>
      </c>
      <c r="D183" s="16">
        <v>502</v>
      </c>
      <c r="E183" s="17" t="s">
        <v>328</v>
      </c>
      <c r="F183" s="17" t="s">
        <v>62</v>
      </c>
      <c r="G183" s="38"/>
      <c r="H183" s="38"/>
      <c r="I183" s="40">
        <v>1791</v>
      </c>
      <c r="J183" s="40">
        <v>1791</v>
      </c>
      <c r="K183" s="40">
        <v>827</v>
      </c>
      <c r="L183" s="40">
        <f>K183/J183*100</f>
        <v>46.175321049692911</v>
      </c>
    </row>
    <row r="184" spans="1:12" ht="21.75" customHeight="1" x14ac:dyDescent="0.2">
      <c r="A184" s="28">
        <v>176</v>
      </c>
      <c r="B184" s="14" t="s">
        <v>15</v>
      </c>
      <c r="C184" s="28">
        <v>901</v>
      </c>
      <c r="D184" s="15">
        <v>503</v>
      </c>
      <c r="E184" s="12"/>
      <c r="F184" s="17"/>
      <c r="G184" s="38"/>
      <c r="H184" s="38"/>
      <c r="I184" s="39">
        <f>SUM(I185+I194)</f>
        <v>8969</v>
      </c>
      <c r="J184" s="39">
        <f>SUM(J185+J194)</f>
        <v>7982.2</v>
      </c>
      <c r="K184" s="39">
        <f>SUM(K185)</f>
        <v>4846.6000000000004</v>
      </c>
      <c r="L184" s="39">
        <f>K184/J184*100</f>
        <v>60.717596652551933</v>
      </c>
    </row>
    <row r="185" spans="1:12" ht="45" customHeight="1" x14ac:dyDescent="0.2">
      <c r="A185" s="28">
        <v>177</v>
      </c>
      <c r="B185" s="43" t="s">
        <v>368</v>
      </c>
      <c r="C185" s="28">
        <v>901</v>
      </c>
      <c r="D185" s="15">
        <v>503</v>
      </c>
      <c r="E185" s="12" t="s">
        <v>147</v>
      </c>
      <c r="F185" s="17"/>
      <c r="G185" s="38"/>
      <c r="H185" s="38"/>
      <c r="I185" s="39">
        <f>SUM(I186+I188+I190+I192)</f>
        <v>8969</v>
      </c>
      <c r="J185" s="39">
        <f>SUM(J186+J188+J190+J192)</f>
        <v>7982.2</v>
      </c>
      <c r="K185" s="39">
        <f>SUM(K186+K188+K190+K192)</f>
        <v>4846.6000000000004</v>
      </c>
      <c r="L185" s="39">
        <f>K185/J185*100</f>
        <v>60.717596652551933</v>
      </c>
    </row>
    <row r="186" spans="1:12" ht="21.75" customHeight="1" x14ac:dyDescent="0.2">
      <c r="A186" s="28">
        <v>178</v>
      </c>
      <c r="B186" s="14" t="s">
        <v>217</v>
      </c>
      <c r="C186" s="28">
        <v>901</v>
      </c>
      <c r="D186" s="15">
        <v>503</v>
      </c>
      <c r="E186" s="12" t="s">
        <v>255</v>
      </c>
      <c r="F186" s="12"/>
      <c r="G186" s="38"/>
      <c r="H186" s="38"/>
      <c r="I186" s="39">
        <f>I187</f>
        <v>5528</v>
      </c>
      <c r="J186" s="39">
        <f>J187</f>
        <v>5696.2</v>
      </c>
      <c r="K186" s="39">
        <f>SUM(K187)</f>
        <v>3370.9</v>
      </c>
      <c r="L186" s="39">
        <f>L187</f>
        <v>59.178048523577118</v>
      </c>
    </row>
    <row r="187" spans="1:12" ht="28.5" customHeight="1" x14ac:dyDescent="0.2">
      <c r="A187" s="28">
        <v>179</v>
      </c>
      <c r="B187" s="13" t="s">
        <v>179</v>
      </c>
      <c r="C187" s="30">
        <v>901</v>
      </c>
      <c r="D187" s="16">
        <v>503</v>
      </c>
      <c r="E187" s="17" t="s">
        <v>255</v>
      </c>
      <c r="F187" s="17" t="s">
        <v>62</v>
      </c>
      <c r="G187" s="38"/>
      <c r="H187" s="38"/>
      <c r="I187" s="40">
        <v>5528</v>
      </c>
      <c r="J187" s="40">
        <v>5696.2</v>
      </c>
      <c r="K187" s="40">
        <v>3370.9</v>
      </c>
      <c r="L187" s="40">
        <f>K187/J187*100</f>
        <v>59.178048523577118</v>
      </c>
    </row>
    <row r="188" spans="1:12" ht="28.5" customHeight="1" x14ac:dyDescent="0.2">
      <c r="A188" s="28">
        <v>180</v>
      </c>
      <c r="B188" s="14" t="s">
        <v>16</v>
      </c>
      <c r="C188" s="28">
        <v>901</v>
      </c>
      <c r="D188" s="15">
        <v>503</v>
      </c>
      <c r="E188" s="12" t="s">
        <v>256</v>
      </c>
      <c r="F188" s="12"/>
      <c r="G188" s="41"/>
      <c r="H188" s="41"/>
      <c r="I188" s="39">
        <f>SUM(I189)</f>
        <v>658</v>
      </c>
      <c r="J188" s="39">
        <f>SUM(J189)</f>
        <v>658</v>
      </c>
      <c r="K188" s="39">
        <f>SUM(K189)</f>
        <v>372.3</v>
      </c>
      <c r="L188" s="39">
        <f>SUM(L189)</f>
        <v>56.580547112462007</v>
      </c>
    </row>
    <row r="189" spans="1:12" ht="28.5" customHeight="1" x14ac:dyDescent="0.2">
      <c r="A189" s="28">
        <v>181</v>
      </c>
      <c r="B189" s="13" t="s">
        <v>179</v>
      </c>
      <c r="C189" s="30">
        <v>901</v>
      </c>
      <c r="D189" s="16">
        <v>503</v>
      </c>
      <c r="E189" s="17" t="s">
        <v>256</v>
      </c>
      <c r="F189" s="17" t="s">
        <v>62</v>
      </c>
      <c r="G189" s="38"/>
      <c r="H189" s="38"/>
      <c r="I189" s="40">
        <v>658</v>
      </c>
      <c r="J189" s="40">
        <v>658</v>
      </c>
      <c r="K189" s="40">
        <v>372.3</v>
      </c>
      <c r="L189" s="40">
        <f>K189/J189*100</f>
        <v>56.580547112462007</v>
      </c>
    </row>
    <row r="190" spans="1:12" ht="69" customHeight="1" x14ac:dyDescent="0.2">
      <c r="A190" s="28">
        <v>182</v>
      </c>
      <c r="B190" s="14" t="s">
        <v>254</v>
      </c>
      <c r="C190" s="28">
        <v>901</v>
      </c>
      <c r="D190" s="15">
        <v>503</v>
      </c>
      <c r="E190" s="12" t="s">
        <v>257</v>
      </c>
      <c r="F190" s="12"/>
      <c r="G190" s="38"/>
      <c r="H190" s="38"/>
      <c r="I190" s="39">
        <f>I191</f>
        <v>2483</v>
      </c>
      <c r="J190" s="39">
        <f>J191</f>
        <v>1628</v>
      </c>
      <c r="K190" s="39">
        <f>SUM(K191)</f>
        <v>1103.4000000000001</v>
      </c>
      <c r="L190" s="39">
        <f>L191</f>
        <v>67.776412776412784</v>
      </c>
    </row>
    <row r="191" spans="1:12" ht="30" customHeight="1" x14ac:dyDescent="0.2">
      <c r="A191" s="28">
        <v>183</v>
      </c>
      <c r="B191" s="13" t="s">
        <v>179</v>
      </c>
      <c r="C191" s="30">
        <v>901</v>
      </c>
      <c r="D191" s="16">
        <v>503</v>
      </c>
      <c r="E191" s="17" t="s">
        <v>257</v>
      </c>
      <c r="F191" s="17" t="s">
        <v>62</v>
      </c>
      <c r="G191" s="38"/>
      <c r="H191" s="38"/>
      <c r="I191" s="40">
        <v>2483</v>
      </c>
      <c r="J191" s="40">
        <v>1628</v>
      </c>
      <c r="K191" s="40">
        <v>1103.4000000000001</v>
      </c>
      <c r="L191" s="40">
        <f>K191/J191*100</f>
        <v>67.776412776412784</v>
      </c>
    </row>
    <row r="192" spans="1:12" ht="71.25" customHeight="1" x14ac:dyDescent="0.2">
      <c r="A192" s="28">
        <v>184</v>
      </c>
      <c r="B192" s="14" t="s">
        <v>370</v>
      </c>
      <c r="C192" s="28">
        <v>901</v>
      </c>
      <c r="D192" s="15">
        <v>503</v>
      </c>
      <c r="E192" s="12" t="s">
        <v>371</v>
      </c>
      <c r="F192" s="17"/>
      <c r="G192" s="38"/>
      <c r="H192" s="38"/>
      <c r="I192" s="39">
        <f>SUM(I193)</f>
        <v>300</v>
      </c>
      <c r="J192" s="39">
        <f>SUM(J193)</f>
        <v>0</v>
      </c>
      <c r="K192" s="39">
        <f>SUM(K193)</f>
        <v>0</v>
      </c>
      <c r="L192" s="39">
        <f>SUM(L193)</f>
        <v>0</v>
      </c>
    </row>
    <row r="193" spans="1:12" ht="30" customHeight="1" x14ac:dyDescent="0.2">
      <c r="A193" s="28">
        <v>185</v>
      </c>
      <c r="B193" s="13" t="s">
        <v>179</v>
      </c>
      <c r="C193" s="30">
        <v>901</v>
      </c>
      <c r="D193" s="16">
        <v>503</v>
      </c>
      <c r="E193" s="17" t="s">
        <v>371</v>
      </c>
      <c r="F193" s="17" t="s">
        <v>62</v>
      </c>
      <c r="G193" s="38"/>
      <c r="H193" s="38"/>
      <c r="I193" s="40">
        <v>300</v>
      </c>
      <c r="J193" s="40">
        <f>300-300</f>
        <v>0</v>
      </c>
      <c r="K193" s="40">
        <v>0</v>
      </c>
      <c r="L193" s="40">
        <v>0</v>
      </c>
    </row>
    <row r="194" spans="1:12" ht="43.5" customHeight="1" x14ac:dyDescent="0.2">
      <c r="A194" s="28">
        <v>186</v>
      </c>
      <c r="B194" s="14" t="s">
        <v>297</v>
      </c>
      <c r="C194" s="28">
        <v>901</v>
      </c>
      <c r="D194" s="15">
        <v>503</v>
      </c>
      <c r="E194" s="12" t="s">
        <v>224</v>
      </c>
      <c r="F194" s="12"/>
      <c r="G194" s="41"/>
      <c r="H194" s="41"/>
      <c r="I194" s="39">
        <v>0</v>
      </c>
      <c r="J194" s="39">
        <v>0</v>
      </c>
      <c r="K194" s="39">
        <v>0</v>
      </c>
      <c r="L194" s="39">
        <v>0</v>
      </c>
    </row>
    <row r="195" spans="1:12" ht="22.5" customHeight="1" x14ac:dyDescent="0.2">
      <c r="A195" s="72">
        <v>187</v>
      </c>
      <c r="B195" s="14" t="s">
        <v>57</v>
      </c>
      <c r="C195" s="28">
        <v>901</v>
      </c>
      <c r="D195" s="15">
        <v>505</v>
      </c>
      <c r="E195" s="12"/>
      <c r="F195" s="17"/>
      <c r="G195" s="38"/>
      <c r="H195" s="38"/>
      <c r="I195" s="39">
        <f t="shared" ref="I195:K195" si="19">SUM(I196)</f>
        <v>27</v>
      </c>
      <c r="J195" s="39">
        <f t="shared" si="19"/>
        <v>2633.5</v>
      </c>
      <c r="K195" s="39">
        <f t="shared" si="19"/>
        <v>2247.9</v>
      </c>
      <c r="L195" s="39">
        <f>K195/J195*100</f>
        <v>85.357888741218915</v>
      </c>
    </row>
    <row r="196" spans="1:12" ht="49.5" customHeight="1" x14ac:dyDescent="0.2">
      <c r="A196" s="28">
        <v>188</v>
      </c>
      <c r="B196" s="43" t="s">
        <v>368</v>
      </c>
      <c r="C196" s="28">
        <v>901</v>
      </c>
      <c r="D196" s="15">
        <v>505</v>
      </c>
      <c r="E196" s="12" t="s">
        <v>147</v>
      </c>
      <c r="F196" s="17"/>
      <c r="G196" s="38"/>
      <c r="H196" s="38"/>
      <c r="I196" s="39">
        <f>SUM(I199)</f>
        <v>27</v>
      </c>
      <c r="J196" s="39">
        <f>SUM(J197+J199)</f>
        <v>2633.5</v>
      </c>
      <c r="K196" s="39">
        <f>SUM(K197+K199)</f>
        <v>2247.9</v>
      </c>
      <c r="L196" s="39">
        <f>K196/J196*100</f>
        <v>85.357888741218915</v>
      </c>
    </row>
    <row r="197" spans="1:12" ht="49.5" customHeight="1" x14ac:dyDescent="0.2">
      <c r="A197" s="28">
        <v>189</v>
      </c>
      <c r="B197" s="43" t="s">
        <v>421</v>
      </c>
      <c r="C197" s="28">
        <v>901</v>
      </c>
      <c r="D197" s="15">
        <v>505</v>
      </c>
      <c r="E197" s="12" t="s">
        <v>422</v>
      </c>
      <c r="F197" s="12"/>
      <c r="G197" s="38"/>
      <c r="H197" s="38"/>
      <c r="I197" s="39">
        <v>0</v>
      </c>
      <c r="J197" s="39">
        <f>SUM(J198)</f>
        <v>2606.5</v>
      </c>
      <c r="K197" s="39">
        <f>SUM(K198)</f>
        <v>2247.9</v>
      </c>
      <c r="L197" s="39">
        <f>K197/J197*100</f>
        <v>86.242087089967384</v>
      </c>
    </row>
    <row r="198" spans="1:12" ht="37.5" customHeight="1" x14ac:dyDescent="0.2">
      <c r="A198" s="28">
        <v>190</v>
      </c>
      <c r="B198" s="13" t="s">
        <v>179</v>
      </c>
      <c r="C198" s="30">
        <v>901</v>
      </c>
      <c r="D198" s="16">
        <v>505</v>
      </c>
      <c r="E198" s="17" t="s">
        <v>422</v>
      </c>
      <c r="F198" s="17" t="s">
        <v>62</v>
      </c>
      <c r="G198" s="38"/>
      <c r="H198" s="38"/>
      <c r="I198" s="40">
        <v>0</v>
      </c>
      <c r="J198" s="40">
        <v>2606.5</v>
      </c>
      <c r="K198" s="40">
        <v>2247.9</v>
      </c>
      <c r="L198" s="40">
        <f>K198/J198*100</f>
        <v>86.242087089967384</v>
      </c>
    </row>
    <row r="199" spans="1:12" ht="63" customHeight="1" x14ac:dyDescent="0.2">
      <c r="A199" s="28">
        <v>191</v>
      </c>
      <c r="B199" s="45" t="s">
        <v>101</v>
      </c>
      <c r="C199" s="28">
        <v>901</v>
      </c>
      <c r="D199" s="15">
        <v>505</v>
      </c>
      <c r="E199" s="12" t="s">
        <v>315</v>
      </c>
      <c r="F199" s="12"/>
      <c r="G199" s="38"/>
      <c r="H199" s="38"/>
      <c r="I199" s="39">
        <f>I200</f>
        <v>27</v>
      </c>
      <c r="J199" s="39">
        <f>J200</f>
        <v>27</v>
      </c>
      <c r="K199" s="39">
        <f>SUM(K200)</f>
        <v>0</v>
      </c>
      <c r="L199" s="39">
        <f>L200</f>
        <v>0</v>
      </c>
    </row>
    <row r="200" spans="1:12" ht="41.25" customHeight="1" x14ac:dyDescent="0.2">
      <c r="A200" s="28">
        <v>192</v>
      </c>
      <c r="B200" s="13" t="s">
        <v>181</v>
      </c>
      <c r="C200" s="30">
        <v>901</v>
      </c>
      <c r="D200" s="16">
        <v>505</v>
      </c>
      <c r="E200" s="17" t="s">
        <v>315</v>
      </c>
      <c r="F200" s="17" t="s">
        <v>44</v>
      </c>
      <c r="G200" s="38"/>
      <c r="H200" s="38"/>
      <c r="I200" s="40">
        <v>27</v>
      </c>
      <c r="J200" s="40">
        <v>27</v>
      </c>
      <c r="K200" s="40">
        <v>0</v>
      </c>
      <c r="L200" s="40">
        <f>K200/J200*100</f>
        <v>0</v>
      </c>
    </row>
    <row r="201" spans="1:12" ht="20.25" customHeight="1" x14ac:dyDescent="0.2">
      <c r="A201" s="28">
        <v>193</v>
      </c>
      <c r="B201" s="14" t="s">
        <v>17</v>
      </c>
      <c r="C201" s="28">
        <v>901</v>
      </c>
      <c r="D201" s="15">
        <v>600</v>
      </c>
      <c r="E201" s="12"/>
      <c r="F201" s="17"/>
      <c r="G201" s="38"/>
      <c r="H201" s="38"/>
      <c r="I201" s="39">
        <f>I202</f>
        <v>564.1</v>
      </c>
      <c r="J201" s="39">
        <f>J202</f>
        <v>30</v>
      </c>
      <c r="K201" s="39">
        <f>SUM(K202)</f>
        <v>30</v>
      </c>
      <c r="L201" s="39">
        <f>L202</f>
        <v>100</v>
      </c>
    </row>
    <row r="202" spans="1:12" ht="25.5" customHeight="1" x14ac:dyDescent="0.2">
      <c r="A202" s="28">
        <v>194</v>
      </c>
      <c r="B202" s="14" t="s">
        <v>18</v>
      </c>
      <c r="C202" s="28">
        <v>901</v>
      </c>
      <c r="D202" s="15">
        <v>603</v>
      </c>
      <c r="E202" s="12"/>
      <c r="F202" s="17"/>
      <c r="G202" s="38"/>
      <c r="H202" s="38"/>
      <c r="I202" s="39">
        <f>SUM(I203)</f>
        <v>564.1</v>
      </c>
      <c r="J202" s="39">
        <f>SUM(J203)</f>
        <v>30</v>
      </c>
      <c r="K202" s="39">
        <f>SUM(K203)</f>
        <v>30</v>
      </c>
      <c r="L202" s="39">
        <f>SUM(L203)</f>
        <v>100</v>
      </c>
    </row>
    <row r="203" spans="1:12" ht="33" customHeight="1" x14ac:dyDescent="0.2">
      <c r="A203" s="28">
        <v>195</v>
      </c>
      <c r="B203" s="14" t="s">
        <v>372</v>
      </c>
      <c r="C203" s="28">
        <v>901</v>
      </c>
      <c r="D203" s="15">
        <v>603</v>
      </c>
      <c r="E203" s="12" t="s">
        <v>326</v>
      </c>
      <c r="F203" s="17"/>
      <c r="G203" s="38"/>
      <c r="H203" s="38"/>
      <c r="I203" s="39">
        <f>SUM(I204)</f>
        <v>564.1</v>
      </c>
      <c r="J203" s="39">
        <f>SUM(J204)</f>
        <v>30</v>
      </c>
      <c r="K203" s="39">
        <f>SUM(K204)</f>
        <v>30</v>
      </c>
      <c r="L203" s="39">
        <f>SUM(L204)</f>
        <v>100</v>
      </c>
    </row>
    <row r="204" spans="1:12" ht="46.5" customHeight="1" x14ac:dyDescent="0.2">
      <c r="A204" s="28">
        <v>196</v>
      </c>
      <c r="B204" s="14" t="s">
        <v>75</v>
      </c>
      <c r="C204" s="28">
        <v>901</v>
      </c>
      <c r="D204" s="15">
        <v>603</v>
      </c>
      <c r="E204" s="12" t="s">
        <v>150</v>
      </c>
      <c r="F204" s="17"/>
      <c r="G204" s="38"/>
      <c r="H204" s="38"/>
      <c r="I204" s="39">
        <f>I205</f>
        <v>564.1</v>
      </c>
      <c r="J204" s="39">
        <f>J205</f>
        <v>30</v>
      </c>
      <c r="K204" s="39">
        <f>SUM(K205)</f>
        <v>30</v>
      </c>
      <c r="L204" s="39">
        <f>L205</f>
        <v>100</v>
      </c>
    </row>
    <row r="205" spans="1:12" ht="31.5" customHeight="1" x14ac:dyDescent="0.2">
      <c r="A205" s="28">
        <v>197</v>
      </c>
      <c r="B205" s="13" t="s">
        <v>179</v>
      </c>
      <c r="C205" s="30">
        <v>901</v>
      </c>
      <c r="D205" s="16">
        <v>603</v>
      </c>
      <c r="E205" s="17" t="s">
        <v>150</v>
      </c>
      <c r="F205" s="17" t="s">
        <v>62</v>
      </c>
      <c r="G205" s="38"/>
      <c r="H205" s="38"/>
      <c r="I205" s="40">
        <v>564.1</v>
      </c>
      <c r="J205" s="40">
        <v>30</v>
      </c>
      <c r="K205" s="40">
        <v>30</v>
      </c>
      <c r="L205" s="40">
        <f>K205/J205*100</f>
        <v>100</v>
      </c>
    </row>
    <row r="206" spans="1:12" ht="18" customHeight="1" x14ac:dyDescent="0.2">
      <c r="A206" s="28">
        <v>198</v>
      </c>
      <c r="B206" s="14" t="s">
        <v>19</v>
      </c>
      <c r="C206" s="28">
        <v>901</v>
      </c>
      <c r="D206" s="15">
        <v>700</v>
      </c>
      <c r="E206" s="12"/>
      <c r="F206" s="17"/>
      <c r="G206" s="38"/>
      <c r="H206" s="38"/>
      <c r="I206" s="39">
        <f>SUM(I207+I217+I234+I239+I266)</f>
        <v>150773.30000000002</v>
      </c>
      <c r="J206" s="39">
        <f>SUM(J207+J217+J234+J239+J266)</f>
        <v>155411.4</v>
      </c>
      <c r="K206" s="39">
        <f>SUM(K207+K217+K234+K239+K266)</f>
        <v>115824.5</v>
      </c>
      <c r="L206" s="39">
        <f>K206/J206*100</f>
        <v>74.527673002109239</v>
      </c>
    </row>
    <row r="207" spans="1:12" ht="17.25" customHeight="1" x14ac:dyDescent="0.2">
      <c r="A207" s="28">
        <v>199</v>
      </c>
      <c r="B207" s="14" t="s">
        <v>20</v>
      </c>
      <c r="C207" s="28">
        <v>901</v>
      </c>
      <c r="D207" s="15">
        <v>701</v>
      </c>
      <c r="E207" s="12"/>
      <c r="F207" s="17"/>
      <c r="G207" s="38"/>
      <c r="H207" s="38"/>
      <c r="I207" s="39">
        <f>SUM(I208)</f>
        <v>50798</v>
      </c>
      <c r="J207" s="39">
        <f>SUM(J208)</f>
        <v>49328</v>
      </c>
      <c r="K207" s="39">
        <f>SUM(K208)</f>
        <v>35811</v>
      </c>
      <c r="L207" s="39">
        <f>K207/J207*100</f>
        <v>72.597713266299053</v>
      </c>
    </row>
    <row r="208" spans="1:12" ht="40.5" customHeight="1" x14ac:dyDescent="0.2">
      <c r="A208" s="28">
        <v>200</v>
      </c>
      <c r="B208" s="14" t="s">
        <v>335</v>
      </c>
      <c r="C208" s="28">
        <v>901</v>
      </c>
      <c r="D208" s="15">
        <v>701</v>
      </c>
      <c r="E208" s="12" t="s">
        <v>151</v>
      </c>
      <c r="F208" s="17"/>
      <c r="G208" s="38"/>
      <c r="H208" s="38"/>
      <c r="I208" s="39">
        <f>SUM(I209+I212)</f>
        <v>50798</v>
      </c>
      <c r="J208" s="39">
        <f>SUM(J209+J212)</f>
        <v>49328</v>
      </c>
      <c r="K208" s="39">
        <f>SUM(K209+K212)</f>
        <v>35811</v>
      </c>
      <c r="L208" s="39">
        <f>K208/J208*100</f>
        <v>72.597713266299053</v>
      </c>
    </row>
    <row r="209" spans="1:12" ht="25.5" x14ac:dyDescent="0.2">
      <c r="A209" s="28">
        <v>201</v>
      </c>
      <c r="B209" s="14" t="s">
        <v>259</v>
      </c>
      <c r="C209" s="28">
        <v>901</v>
      </c>
      <c r="D209" s="15">
        <v>701</v>
      </c>
      <c r="E209" s="12" t="s">
        <v>350</v>
      </c>
      <c r="F209" s="17"/>
      <c r="G209" s="38"/>
      <c r="H209" s="38"/>
      <c r="I209" s="39">
        <f>SUM(I210)</f>
        <v>28000</v>
      </c>
      <c r="J209" s="39">
        <f>SUM(J210)</f>
        <v>28000</v>
      </c>
      <c r="K209" s="39">
        <f>SUM(K210)</f>
        <v>18720</v>
      </c>
      <c r="L209" s="39">
        <f>K209/J209*100</f>
        <v>66.857142857142861</v>
      </c>
    </row>
    <row r="210" spans="1:12" ht="44.25" customHeight="1" x14ac:dyDescent="0.2">
      <c r="A210" s="28">
        <v>202</v>
      </c>
      <c r="B210" s="14" t="s">
        <v>76</v>
      </c>
      <c r="C210" s="28">
        <v>901</v>
      </c>
      <c r="D210" s="15">
        <v>701</v>
      </c>
      <c r="E210" s="12" t="s">
        <v>152</v>
      </c>
      <c r="F210" s="17"/>
      <c r="G210" s="38"/>
      <c r="H210" s="38"/>
      <c r="I210" s="39">
        <f>SUM(I211:I211)</f>
        <v>28000</v>
      </c>
      <c r="J210" s="39">
        <f>SUM(J211:J211)</f>
        <v>28000</v>
      </c>
      <c r="K210" s="39">
        <f>SUM(K211)</f>
        <v>18720</v>
      </c>
      <c r="L210" s="39">
        <f>SUM(L211:L211)</f>
        <v>66.857142857142861</v>
      </c>
    </row>
    <row r="211" spans="1:12" ht="22.5" customHeight="1" x14ac:dyDescent="0.2">
      <c r="A211" s="28">
        <v>203</v>
      </c>
      <c r="B211" s="13" t="s">
        <v>289</v>
      </c>
      <c r="C211" s="30">
        <v>901</v>
      </c>
      <c r="D211" s="16">
        <v>701</v>
      </c>
      <c r="E211" s="17" t="s">
        <v>152</v>
      </c>
      <c r="F211" s="17" t="s">
        <v>290</v>
      </c>
      <c r="G211" s="38"/>
      <c r="H211" s="38"/>
      <c r="I211" s="40">
        <v>28000</v>
      </c>
      <c r="J211" s="40">
        <v>28000</v>
      </c>
      <c r="K211" s="40">
        <v>18720</v>
      </c>
      <c r="L211" s="40">
        <f>K211/J211*100</f>
        <v>66.857142857142861</v>
      </c>
    </row>
    <row r="212" spans="1:12" ht="58.5" customHeight="1" x14ac:dyDescent="0.2">
      <c r="A212" s="28">
        <v>204</v>
      </c>
      <c r="B212" s="14" t="s">
        <v>77</v>
      </c>
      <c r="C212" s="28">
        <v>901</v>
      </c>
      <c r="D212" s="15">
        <v>701</v>
      </c>
      <c r="E212" s="12" t="s">
        <v>153</v>
      </c>
      <c r="F212" s="17"/>
      <c r="G212" s="38"/>
      <c r="H212" s="38"/>
      <c r="I212" s="39">
        <f>SUM(I213+I215)</f>
        <v>22798</v>
      </c>
      <c r="J212" s="39">
        <v>21328</v>
      </c>
      <c r="K212" s="39">
        <f>SUM(K213+K215)</f>
        <v>17091</v>
      </c>
      <c r="L212" s="39">
        <f>K212/J212*100</f>
        <v>80.134096024005999</v>
      </c>
    </row>
    <row r="213" spans="1:12" ht="73.5" customHeight="1" x14ac:dyDescent="0.2">
      <c r="A213" s="28">
        <v>205</v>
      </c>
      <c r="B213" s="14" t="s">
        <v>78</v>
      </c>
      <c r="C213" s="28">
        <v>901</v>
      </c>
      <c r="D213" s="15">
        <v>701</v>
      </c>
      <c r="E213" s="12" t="s">
        <v>178</v>
      </c>
      <c r="F213" s="12"/>
      <c r="G213" s="41"/>
      <c r="H213" s="41"/>
      <c r="I213" s="39">
        <f>SUM(I214:I214)</f>
        <v>22439</v>
      </c>
      <c r="J213" s="39">
        <f>SUM(J214:J214)</f>
        <v>20969</v>
      </c>
      <c r="K213" s="39">
        <f>SUM(K214)</f>
        <v>16821</v>
      </c>
      <c r="L213" s="39">
        <f>SUM(L214:L214)</f>
        <v>80.218417664170914</v>
      </c>
    </row>
    <row r="214" spans="1:12" ht="18" customHeight="1" x14ac:dyDescent="0.2">
      <c r="A214" s="28">
        <v>206</v>
      </c>
      <c r="B214" s="13" t="s">
        <v>289</v>
      </c>
      <c r="C214" s="30">
        <v>901</v>
      </c>
      <c r="D214" s="16">
        <v>701</v>
      </c>
      <c r="E214" s="17" t="s">
        <v>178</v>
      </c>
      <c r="F214" s="17" t="s">
        <v>290</v>
      </c>
      <c r="G214" s="38"/>
      <c r="H214" s="38"/>
      <c r="I214" s="40">
        <v>22439</v>
      </c>
      <c r="J214" s="40">
        <v>20969</v>
      </c>
      <c r="K214" s="40">
        <v>16821</v>
      </c>
      <c r="L214" s="40">
        <f>K214/J214*100</f>
        <v>80.218417664170914</v>
      </c>
    </row>
    <row r="215" spans="1:12" ht="69" customHeight="1" x14ac:dyDescent="0.2">
      <c r="A215" s="28">
        <v>207</v>
      </c>
      <c r="B215" s="14" t="s">
        <v>79</v>
      </c>
      <c r="C215" s="28">
        <v>901</v>
      </c>
      <c r="D215" s="15">
        <v>701</v>
      </c>
      <c r="E215" s="12" t="s">
        <v>260</v>
      </c>
      <c r="F215" s="12"/>
      <c r="G215" s="41"/>
      <c r="H215" s="41"/>
      <c r="I215" s="39">
        <f>SUM(I216:I216)</f>
        <v>359</v>
      </c>
      <c r="J215" s="39">
        <f>SUM(J216:J216)</f>
        <v>359</v>
      </c>
      <c r="K215" s="39">
        <f>SUM(K216)</f>
        <v>270</v>
      </c>
      <c r="L215" s="39">
        <f>SUM(L216:L216)</f>
        <v>75.208913649025064</v>
      </c>
    </row>
    <row r="216" spans="1:12" ht="19.5" customHeight="1" x14ac:dyDescent="0.2">
      <c r="A216" s="28">
        <v>208</v>
      </c>
      <c r="B216" s="13" t="s">
        <v>289</v>
      </c>
      <c r="C216" s="30">
        <v>901</v>
      </c>
      <c r="D216" s="16">
        <v>701</v>
      </c>
      <c r="E216" s="17" t="s">
        <v>260</v>
      </c>
      <c r="F216" s="17" t="s">
        <v>290</v>
      </c>
      <c r="G216" s="38"/>
      <c r="H216" s="38"/>
      <c r="I216" s="40">
        <v>359</v>
      </c>
      <c r="J216" s="40">
        <v>359</v>
      </c>
      <c r="K216" s="40">
        <v>270</v>
      </c>
      <c r="L216" s="40">
        <f>K216/J216*100</f>
        <v>75.208913649025064</v>
      </c>
    </row>
    <row r="217" spans="1:12" ht="20.25" customHeight="1" x14ac:dyDescent="0.2">
      <c r="A217" s="28">
        <v>209</v>
      </c>
      <c r="B217" s="14" t="s">
        <v>21</v>
      </c>
      <c r="C217" s="28">
        <v>901</v>
      </c>
      <c r="D217" s="15">
        <v>702</v>
      </c>
      <c r="E217" s="12"/>
      <c r="F217" s="17"/>
      <c r="G217" s="38"/>
      <c r="H217" s="38"/>
      <c r="I217" s="39">
        <f>SUM(I218+I233)</f>
        <v>86871.7</v>
      </c>
      <c r="J217" s="39">
        <f>SUM(J218+J233)</f>
        <v>93665.9</v>
      </c>
      <c r="K217" s="39">
        <f>SUM(K218)</f>
        <v>70824.7</v>
      </c>
      <c r="L217" s="39">
        <f>K217/J217*100</f>
        <v>75.614177624941419</v>
      </c>
    </row>
    <row r="218" spans="1:12" ht="41.25" customHeight="1" x14ac:dyDescent="0.2">
      <c r="A218" s="28">
        <v>210</v>
      </c>
      <c r="B218" s="14" t="s">
        <v>335</v>
      </c>
      <c r="C218" s="28">
        <v>901</v>
      </c>
      <c r="D218" s="15">
        <v>702</v>
      </c>
      <c r="E218" s="12" t="s">
        <v>151</v>
      </c>
      <c r="F218" s="17"/>
      <c r="G218" s="38"/>
      <c r="H218" s="38"/>
      <c r="I218" s="39">
        <f>SUM(I219+I224+I229+I231)</f>
        <v>86871.7</v>
      </c>
      <c r="J218" s="39">
        <f>SUM(J219+J224+J229+J231)</f>
        <v>93665.9</v>
      </c>
      <c r="K218" s="39">
        <f>SUM(K219+K224+K229+K231)</f>
        <v>70824.7</v>
      </c>
      <c r="L218" s="39">
        <f>K218/J218*100</f>
        <v>75.614177624941419</v>
      </c>
    </row>
    <row r="219" spans="1:12" ht="25.5" x14ac:dyDescent="0.2">
      <c r="A219" s="28">
        <v>211</v>
      </c>
      <c r="B219" s="14" t="s">
        <v>261</v>
      </c>
      <c r="C219" s="28">
        <v>901</v>
      </c>
      <c r="D219" s="15">
        <v>702</v>
      </c>
      <c r="E219" s="12" t="s">
        <v>343</v>
      </c>
      <c r="F219" s="12"/>
      <c r="G219" s="38"/>
      <c r="H219" s="38"/>
      <c r="I219" s="39">
        <f>SUM(I220+I222)</f>
        <v>33500</v>
      </c>
      <c r="J219" s="39">
        <f>SUM(J220+J222)</f>
        <v>37535.5</v>
      </c>
      <c r="K219" s="39">
        <f>SUM(K220+K222)</f>
        <v>28163.4</v>
      </c>
      <c r="L219" s="39">
        <f>K219/J219*100</f>
        <v>75.031370302780047</v>
      </c>
    </row>
    <row r="220" spans="1:12" ht="38.25" x14ac:dyDescent="0.2">
      <c r="A220" s="28">
        <v>212</v>
      </c>
      <c r="B220" s="14" t="s">
        <v>80</v>
      </c>
      <c r="C220" s="28">
        <v>901</v>
      </c>
      <c r="D220" s="15">
        <v>702</v>
      </c>
      <c r="E220" s="12" t="s">
        <v>262</v>
      </c>
      <c r="F220" s="12"/>
      <c r="G220" s="38"/>
      <c r="H220" s="38"/>
      <c r="I220" s="39">
        <f>SUM(I221:I221)</f>
        <v>33500</v>
      </c>
      <c r="J220" s="39">
        <f>SUM(J221:J221)</f>
        <v>32684.2</v>
      </c>
      <c r="K220" s="39">
        <f>SUM(K221)</f>
        <v>24525</v>
      </c>
      <c r="L220" s="39">
        <f>SUM(L221:L221)</f>
        <v>75.036256050324013</v>
      </c>
    </row>
    <row r="221" spans="1:12" ht="19.5" customHeight="1" x14ac:dyDescent="0.2">
      <c r="A221" s="28">
        <v>213</v>
      </c>
      <c r="B221" s="13" t="s">
        <v>289</v>
      </c>
      <c r="C221" s="30">
        <v>901</v>
      </c>
      <c r="D221" s="16">
        <v>702</v>
      </c>
      <c r="E221" s="17" t="s">
        <v>262</v>
      </c>
      <c r="F221" s="17" t="s">
        <v>290</v>
      </c>
      <c r="G221" s="38"/>
      <c r="H221" s="38"/>
      <c r="I221" s="40">
        <v>33500</v>
      </c>
      <c r="J221" s="40">
        <v>32684.2</v>
      </c>
      <c r="K221" s="40">
        <v>24525</v>
      </c>
      <c r="L221" s="40">
        <f>K221/J221*100</f>
        <v>75.036256050324013</v>
      </c>
    </row>
    <row r="222" spans="1:12" ht="42" customHeight="1" x14ac:dyDescent="0.2">
      <c r="A222" s="28">
        <v>214</v>
      </c>
      <c r="B222" s="97" t="s">
        <v>399</v>
      </c>
      <c r="C222" s="28">
        <v>901</v>
      </c>
      <c r="D222" s="15">
        <v>702</v>
      </c>
      <c r="E222" s="12" t="s">
        <v>400</v>
      </c>
      <c r="F222" s="12"/>
      <c r="G222" s="38"/>
      <c r="H222" s="38"/>
      <c r="I222" s="39">
        <f>SUM(I223)</f>
        <v>0</v>
      </c>
      <c r="J222" s="39">
        <f>SUM(J223)</f>
        <v>4851.3</v>
      </c>
      <c r="K222" s="39">
        <f>SUM(K223)</f>
        <v>3638.4</v>
      </c>
      <c r="L222" s="39">
        <f>SUM(L223)</f>
        <v>74.998454022633112</v>
      </c>
    </row>
    <row r="223" spans="1:12" ht="19.5" customHeight="1" x14ac:dyDescent="0.2">
      <c r="A223" s="28">
        <v>215</v>
      </c>
      <c r="B223" s="13" t="s">
        <v>289</v>
      </c>
      <c r="C223" s="30">
        <v>901</v>
      </c>
      <c r="D223" s="16">
        <v>702</v>
      </c>
      <c r="E223" s="17" t="s">
        <v>400</v>
      </c>
      <c r="F223" s="17" t="s">
        <v>290</v>
      </c>
      <c r="G223" s="38"/>
      <c r="H223" s="38"/>
      <c r="I223" s="40">
        <v>0</v>
      </c>
      <c r="J223" s="40">
        <v>4851.3</v>
      </c>
      <c r="K223" s="40">
        <v>3638.4</v>
      </c>
      <c r="L223" s="40">
        <f>K223/J223*100</f>
        <v>74.998454022633112</v>
      </c>
    </row>
    <row r="224" spans="1:12" ht="90" customHeight="1" x14ac:dyDescent="0.2">
      <c r="A224" s="28">
        <v>216</v>
      </c>
      <c r="B224" s="14" t="s">
        <v>263</v>
      </c>
      <c r="C224" s="28">
        <v>901</v>
      </c>
      <c r="D224" s="15">
        <v>702</v>
      </c>
      <c r="E224" s="12" t="s">
        <v>264</v>
      </c>
      <c r="F224" s="17"/>
      <c r="G224" s="38"/>
      <c r="H224" s="38"/>
      <c r="I224" s="39">
        <f>SUM(I225+I227)</f>
        <v>47675</v>
      </c>
      <c r="J224" s="39">
        <v>50466.7</v>
      </c>
      <c r="K224" s="39">
        <f>SUM(K225+K227)</f>
        <v>39142</v>
      </c>
      <c r="L224" s="39">
        <f>K224/J224*100</f>
        <v>77.560054451747391</v>
      </c>
    </row>
    <row r="225" spans="1:12" ht="68.25" customHeight="1" x14ac:dyDescent="0.2">
      <c r="A225" s="28">
        <v>217</v>
      </c>
      <c r="B225" s="14" t="s">
        <v>82</v>
      </c>
      <c r="C225" s="28">
        <v>901</v>
      </c>
      <c r="D225" s="15">
        <v>702</v>
      </c>
      <c r="E225" s="12" t="s">
        <v>265</v>
      </c>
      <c r="F225" s="12"/>
      <c r="G225" s="41"/>
      <c r="H225" s="41"/>
      <c r="I225" s="39">
        <f>SUM(I226:I226)</f>
        <v>45589</v>
      </c>
      <c r="J225" s="39">
        <f>SUM(J226:J226)</f>
        <v>47780.7</v>
      </c>
      <c r="K225" s="39">
        <f>SUM(K226)</f>
        <v>36976</v>
      </c>
      <c r="L225" s="39">
        <f>SUM(L226:L226)</f>
        <v>77.386894708532949</v>
      </c>
    </row>
    <row r="226" spans="1:12" ht="18.75" customHeight="1" x14ac:dyDescent="0.2">
      <c r="A226" s="28">
        <v>218</v>
      </c>
      <c r="B226" s="13" t="s">
        <v>289</v>
      </c>
      <c r="C226" s="30">
        <v>901</v>
      </c>
      <c r="D226" s="16">
        <v>702</v>
      </c>
      <c r="E226" s="17" t="s">
        <v>265</v>
      </c>
      <c r="F226" s="17" t="s">
        <v>290</v>
      </c>
      <c r="G226" s="38"/>
      <c r="H226" s="38"/>
      <c r="I226" s="40">
        <v>45589</v>
      </c>
      <c r="J226" s="40">
        <v>47780.7</v>
      </c>
      <c r="K226" s="40">
        <v>36976</v>
      </c>
      <c r="L226" s="40">
        <f>K226/J226*100</f>
        <v>77.386894708532949</v>
      </c>
    </row>
    <row r="227" spans="1:12" ht="105.75" customHeight="1" x14ac:dyDescent="0.2">
      <c r="A227" s="28">
        <v>219</v>
      </c>
      <c r="B227" s="42" t="s">
        <v>206</v>
      </c>
      <c r="C227" s="28">
        <v>901</v>
      </c>
      <c r="D227" s="15">
        <v>702</v>
      </c>
      <c r="E227" s="12" t="s">
        <v>266</v>
      </c>
      <c r="F227" s="12"/>
      <c r="G227" s="41"/>
      <c r="H227" s="41"/>
      <c r="I227" s="39">
        <f>SUM(I228:I228)</f>
        <v>2086</v>
      </c>
      <c r="J227" s="39">
        <f>SUM(J228:J228)</f>
        <v>2686</v>
      </c>
      <c r="K227" s="39">
        <f>SUM(K228)</f>
        <v>2166</v>
      </c>
      <c r="L227" s="39">
        <f>SUM(L228:L228)</f>
        <v>80.640357408786301</v>
      </c>
    </row>
    <row r="228" spans="1:12" ht="21.75" customHeight="1" x14ac:dyDescent="0.2">
      <c r="A228" s="28">
        <v>220</v>
      </c>
      <c r="B228" s="13" t="s">
        <v>289</v>
      </c>
      <c r="C228" s="30">
        <v>901</v>
      </c>
      <c r="D228" s="16">
        <v>702</v>
      </c>
      <c r="E228" s="17" t="s">
        <v>266</v>
      </c>
      <c r="F228" s="17" t="s">
        <v>290</v>
      </c>
      <c r="G228" s="38"/>
      <c r="H228" s="38"/>
      <c r="I228" s="40">
        <v>2086</v>
      </c>
      <c r="J228" s="40">
        <v>2686</v>
      </c>
      <c r="K228" s="40">
        <v>2166</v>
      </c>
      <c r="L228" s="40">
        <f>K228/J228*100</f>
        <v>80.640357408786301</v>
      </c>
    </row>
    <row r="229" spans="1:12" ht="45" customHeight="1" x14ac:dyDescent="0.2">
      <c r="A229" s="28">
        <v>221</v>
      </c>
      <c r="B229" s="14" t="s">
        <v>391</v>
      </c>
      <c r="C229" s="28">
        <v>901</v>
      </c>
      <c r="D229" s="15">
        <v>702</v>
      </c>
      <c r="E229" s="12" t="s">
        <v>393</v>
      </c>
      <c r="F229" s="17"/>
      <c r="G229" s="38"/>
      <c r="H229" s="38"/>
      <c r="I229" s="39">
        <f>SUM(I230)</f>
        <v>2856</v>
      </c>
      <c r="J229" s="39">
        <f>SUM(J230)</f>
        <v>2823</v>
      </c>
      <c r="K229" s="39">
        <f>SUM(K230)</f>
        <v>1966</v>
      </c>
      <c r="L229" s="39">
        <f>SUM(L230)</f>
        <v>69.642224583776127</v>
      </c>
    </row>
    <row r="230" spans="1:12" ht="21.75" customHeight="1" x14ac:dyDescent="0.2">
      <c r="A230" s="28">
        <v>222</v>
      </c>
      <c r="B230" s="13" t="s">
        <v>289</v>
      </c>
      <c r="C230" s="30">
        <v>901</v>
      </c>
      <c r="D230" s="16">
        <v>702</v>
      </c>
      <c r="E230" s="17" t="s">
        <v>393</v>
      </c>
      <c r="F230" s="17" t="s">
        <v>290</v>
      </c>
      <c r="G230" s="38"/>
      <c r="H230" s="38"/>
      <c r="I230" s="40">
        <v>2856</v>
      </c>
      <c r="J230" s="40">
        <f>2856-33</f>
        <v>2823</v>
      </c>
      <c r="K230" s="40">
        <v>1966</v>
      </c>
      <c r="L230" s="40">
        <f>K230/J230*100</f>
        <v>69.642224583776127</v>
      </c>
    </row>
    <row r="231" spans="1:12" ht="45.75" customHeight="1" x14ac:dyDescent="0.2">
      <c r="A231" s="28">
        <v>223</v>
      </c>
      <c r="B231" s="51" t="s">
        <v>392</v>
      </c>
      <c r="C231" s="28">
        <v>901</v>
      </c>
      <c r="D231" s="15">
        <v>702</v>
      </c>
      <c r="E231" s="28" t="s">
        <v>394</v>
      </c>
      <c r="F231" s="12"/>
      <c r="G231" s="38"/>
      <c r="H231" s="38"/>
      <c r="I231" s="39">
        <f>SUM(I232)</f>
        <v>2840.7</v>
      </c>
      <c r="J231" s="39">
        <f>SUM(J232)</f>
        <v>2840.7</v>
      </c>
      <c r="K231" s="39">
        <f>SUM(K232)</f>
        <v>1553.3</v>
      </c>
      <c r="L231" s="39">
        <f>SUM(L232)</f>
        <v>54.680184461576374</v>
      </c>
    </row>
    <row r="232" spans="1:12" ht="21.75" customHeight="1" x14ac:dyDescent="0.2">
      <c r="A232" s="28">
        <v>224</v>
      </c>
      <c r="B232" s="13" t="s">
        <v>289</v>
      </c>
      <c r="C232" s="30">
        <v>901</v>
      </c>
      <c r="D232" s="16">
        <v>702</v>
      </c>
      <c r="E232" s="38" t="s">
        <v>394</v>
      </c>
      <c r="F232" s="17" t="s">
        <v>290</v>
      </c>
      <c r="G232" s="38"/>
      <c r="H232" s="38"/>
      <c r="I232" s="40">
        <v>2840.7</v>
      </c>
      <c r="J232" s="40">
        <v>2840.7</v>
      </c>
      <c r="K232" s="40">
        <v>1553.3</v>
      </c>
      <c r="L232" s="40">
        <f>K232/J232*100</f>
        <v>54.680184461576374</v>
      </c>
    </row>
    <row r="233" spans="1:12" ht="69" customHeight="1" x14ac:dyDescent="0.2">
      <c r="A233" s="28">
        <v>225</v>
      </c>
      <c r="B233" s="14" t="s">
        <v>194</v>
      </c>
      <c r="C233" s="28">
        <v>901</v>
      </c>
      <c r="D233" s="15">
        <v>702</v>
      </c>
      <c r="E233" s="12" t="s">
        <v>195</v>
      </c>
      <c r="F233" s="17"/>
      <c r="G233" s="38"/>
      <c r="H233" s="38"/>
      <c r="I233" s="39">
        <v>0</v>
      </c>
      <c r="J233" s="39">
        <v>0</v>
      </c>
      <c r="K233" s="39">
        <v>0</v>
      </c>
      <c r="L233" s="39">
        <v>0</v>
      </c>
    </row>
    <row r="234" spans="1:12" ht="24" customHeight="1" x14ac:dyDescent="0.2">
      <c r="A234" s="28">
        <v>226</v>
      </c>
      <c r="B234" s="14" t="s">
        <v>196</v>
      </c>
      <c r="C234" s="28">
        <v>901</v>
      </c>
      <c r="D234" s="15">
        <v>703</v>
      </c>
      <c r="E234" s="12"/>
      <c r="F234" s="12"/>
      <c r="G234" s="41"/>
      <c r="H234" s="41"/>
      <c r="I234" s="39">
        <f t="shared" ref="I234:L235" si="20">SUM(I235)</f>
        <v>9000</v>
      </c>
      <c r="J234" s="39">
        <f t="shared" si="20"/>
        <v>8500</v>
      </c>
      <c r="K234" s="39">
        <f t="shared" si="20"/>
        <v>6850</v>
      </c>
      <c r="L234" s="39">
        <f t="shared" si="20"/>
        <v>80.588235294117652</v>
      </c>
    </row>
    <row r="235" spans="1:12" ht="39" customHeight="1" x14ac:dyDescent="0.2">
      <c r="A235" s="28">
        <v>227</v>
      </c>
      <c r="B235" s="14" t="s">
        <v>335</v>
      </c>
      <c r="C235" s="28">
        <v>901</v>
      </c>
      <c r="D235" s="15">
        <v>703</v>
      </c>
      <c r="E235" s="12" t="s">
        <v>151</v>
      </c>
      <c r="F235" s="17"/>
      <c r="G235" s="38"/>
      <c r="H235" s="38"/>
      <c r="I235" s="39">
        <f t="shared" si="20"/>
        <v>9000</v>
      </c>
      <c r="J235" s="39">
        <f t="shared" si="20"/>
        <v>8500</v>
      </c>
      <c r="K235" s="39">
        <f t="shared" si="20"/>
        <v>6850</v>
      </c>
      <c r="L235" s="39">
        <f t="shared" si="20"/>
        <v>80.588235294117652</v>
      </c>
    </row>
    <row r="236" spans="1:12" ht="29.25" customHeight="1" x14ac:dyDescent="0.2">
      <c r="A236" s="28">
        <v>228</v>
      </c>
      <c r="B236" s="14" t="s">
        <v>267</v>
      </c>
      <c r="C236" s="28">
        <v>901</v>
      </c>
      <c r="D236" s="15">
        <v>703</v>
      </c>
      <c r="E236" s="12" t="s">
        <v>373</v>
      </c>
      <c r="F236" s="12"/>
      <c r="G236" s="38"/>
      <c r="H236" s="38"/>
      <c r="I236" s="39">
        <f>I237</f>
        <v>9000</v>
      </c>
      <c r="J236" s="39">
        <f>J237</f>
        <v>8500</v>
      </c>
      <c r="K236" s="39">
        <f>SUM(K237)</f>
        <v>6850</v>
      </c>
      <c r="L236" s="39">
        <f>L237</f>
        <v>80.588235294117652</v>
      </c>
    </row>
    <row r="237" spans="1:12" ht="29.25" customHeight="1" x14ac:dyDescent="0.2">
      <c r="A237" s="28">
        <v>229</v>
      </c>
      <c r="B237" s="14" t="s">
        <v>81</v>
      </c>
      <c r="C237" s="28">
        <v>901</v>
      </c>
      <c r="D237" s="15">
        <v>703</v>
      </c>
      <c r="E237" s="12" t="s">
        <v>268</v>
      </c>
      <c r="F237" s="12"/>
      <c r="G237" s="38"/>
      <c r="H237" s="38"/>
      <c r="I237" s="39">
        <f>SUM(I238:I238)</f>
        <v>9000</v>
      </c>
      <c r="J237" s="39">
        <f>SUM(J238:J238)</f>
        <v>8500</v>
      </c>
      <c r="K237" s="39">
        <f>SUM(K238)</f>
        <v>6850</v>
      </c>
      <c r="L237" s="39">
        <f>SUM(L238:L238)</f>
        <v>80.588235294117652</v>
      </c>
    </row>
    <row r="238" spans="1:12" ht="19.5" customHeight="1" x14ac:dyDescent="0.2">
      <c r="A238" s="28">
        <v>230</v>
      </c>
      <c r="B238" s="13" t="s">
        <v>289</v>
      </c>
      <c r="C238" s="30">
        <v>901</v>
      </c>
      <c r="D238" s="16">
        <v>703</v>
      </c>
      <c r="E238" s="17" t="s">
        <v>268</v>
      </c>
      <c r="F238" s="17" t="s">
        <v>290</v>
      </c>
      <c r="G238" s="38"/>
      <c r="H238" s="38"/>
      <c r="I238" s="40">
        <v>9000</v>
      </c>
      <c r="J238" s="40">
        <v>8500</v>
      </c>
      <c r="K238" s="40">
        <v>6850</v>
      </c>
      <c r="L238" s="40">
        <f>K238/J238*100</f>
        <v>80.588235294117652</v>
      </c>
    </row>
    <row r="239" spans="1:12" ht="19.5" customHeight="1" x14ac:dyDescent="0.2">
      <c r="A239" s="28">
        <v>231</v>
      </c>
      <c r="B239" s="14" t="s">
        <v>225</v>
      </c>
      <c r="C239" s="28">
        <v>901</v>
      </c>
      <c r="D239" s="15">
        <v>707</v>
      </c>
      <c r="E239" s="12"/>
      <c r="F239" s="17"/>
      <c r="G239" s="38"/>
      <c r="H239" s="38"/>
      <c r="I239" s="39">
        <f>SUM(I240+I245+I258+I263)</f>
        <v>3899</v>
      </c>
      <c r="J239" s="39">
        <f>SUM(J240+J245+J258+J263)</f>
        <v>3827.1000000000004</v>
      </c>
      <c r="K239" s="39">
        <f>SUM(K240+K245+K258+K263)</f>
        <v>2338.7999999999997</v>
      </c>
      <c r="L239" s="39">
        <f>K239/J239*100</f>
        <v>61.111546601865626</v>
      </c>
    </row>
    <row r="240" spans="1:12" ht="45.75" customHeight="1" x14ac:dyDescent="0.2">
      <c r="A240" s="28">
        <v>232</v>
      </c>
      <c r="B240" s="71" t="s">
        <v>330</v>
      </c>
      <c r="C240" s="28">
        <v>901</v>
      </c>
      <c r="D240" s="15">
        <v>707</v>
      </c>
      <c r="E240" s="12" t="s">
        <v>127</v>
      </c>
      <c r="F240" s="12"/>
      <c r="G240" s="38"/>
      <c r="H240" s="38"/>
      <c r="I240" s="39">
        <f>SUM(I241+I243)</f>
        <v>81</v>
      </c>
      <c r="J240" s="39">
        <f>SUM(J241+J243)</f>
        <v>45</v>
      </c>
      <c r="K240" s="39">
        <f>SUM(K241+K243)</f>
        <v>45</v>
      </c>
      <c r="L240" s="39">
        <f>K240/J240*100</f>
        <v>100</v>
      </c>
    </row>
    <row r="241" spans="1:12" ht="104.25" customHeight="1" x14ac:dyDescent="0.2">
      <c r="A241" s="28">
        <v>233</v>
      </c>
      <c r="B241" s="51" t="s">
        <v>374</v>
      </c>
      <c r="C241" s="28">
        <v>901</v>
      </c>
      <c r="D241" s="15">
        <v>707</v>
      </c>
      <c r="E241" s="12" t="s">
        <v>154</v>
      </c>
      <c r="F241" s="12"/>
      <c r="G241" s="38"/>
      <c r="H241" s="38"/>
      <c r="I241" s="39">
        <f>SUM(I242:I242)</f>
        <v>29.2</v>
      </c>
      <c r="J241" s="39">
        <f>SUM(J242:J242)</f>
        <v>45</v>
      </c>
      <c r="K241" s="39">
        <f>SUM(K242)</f>
        <v>45</v>
      </c>
      <c r="L241" s="39">
        <f>SUM(L242:L242)</f>
        <v>100</v>
      </c>
    </row>
    <row r="242" spans="1:12" ht="31.5" customHeight="1" x14ac:dyDescent="0.2">
      <c r="A242" s="28">
        <v>234</v>
      </c>
      <c r="B242" s="13" t="s">
        <v>179</v>
      </c>
      <c r="C242" s="30">
        <v>901</v>
      </c>
      <c r="D242" s="16">
        <v>707</v>
      </c>
      <c r="E242" s="17" t="s">
        <v>154</v>
      </c>
      <c r="F242" s="17" t="s">
        <v>62</v>
      </c>
      <c r="G242" s="38"/>
      <c r="H242" s="38"/>
      <c r="I242" s="40">
        <v>29.2</v>
      </c>
      <c r="J242" s="40">
        <v>45</v>
      </c>
      <c r="K242" s="40">
        <v>45</v>
      </c>
      <c r="L242" s="40">
        <f>K242/J242*100</f>
        <v>100</v>
      </c>
    </row>
    <row r="243" spans="1:12" ht="63" customHeight="1" x14ac:dyDescent="0.2">
      <c r="A243" s="28">
        <v>235</v>
      </c>
      <c r="B243" s="52" t="s">
        <v>375</v>
      </c>
      <c r="C243" s="28">
        <v>901</v>
      </c>
      <c r="D243" s="15">
        <v>707</v>
      </c>
      <c r="E243" s="12" t="s">
        <v>376</v>
      </c>
      <c r="F243" s="12"/>
      <c r="G243" s="38"/>
      <c r="H243" s="38"/>
      <c r="I243" s="39">
        <f>SUM(I244)</f>
        <v>51.8</v>
      </c>
      <c r="J243" s="39">
        <f>SUM(J244)</f>
        <v>0</v>
      </c>
      <c r="K243" s="39">
        <f>SUM(K244)</f>
        <v>0</v>
      </c>
      <c r="L243" s="39">
        <f>SUM(L244)</f>
        <v>0</v>
      </c>
    </row>
    <row r="244" spans="1:12" ht="31.5" customHeight="1" x14ac:dyDescent="0.2">
      <c r="A244" s="28">
        <v>236</v>
      </c>
      <c r="B244" s="13" t="s">
        <v>179</v>
      </c>
      <c r="C244" s="30">
        <v>901</v>
      </c>
      <c r="D244" s="16">
        <v>707</v>
      </c>
      <c r="E244" s="17" t="s">
        <v>376</v>
      </c>
      <c r="F244" s="17" t="s">
        <v>62</v>
      </c>
      <c r="G244" s="38"/>
      <c r="H244" s="38"/>
      <c r="I244" s="40">
        <v>51.8</v>
      </c>
      <c r="J244" s="40">
        <v>0</v>
      </c>
      <c r="K244" s="40">
        <v>0</v>
      </c>
      <c r="L244" s="40">
        <v>0</v>
      </c>
    </row>
    <row r="245" spans="1:12" ht="39.75" customHeight="1" x14ac:dyDescent="0.2">
      <c r="A245" s="28">
        <v>237</v>
      </c>
      <c r="B245" s="14" t="s">
        <v>335</v>
      </c>
      <c r="C245" s="28">
        <v>901</v>
      </c>
      <c r="D245" s="15">
        <v>707</v>
      </c>
      <c r="E245" s="12" t="s">
        <v>151</v>
      </c>
      <c r="F245" s="12"/>
      <c r="G245" s="38"/>
      <c r="H245" s="38"/>
      <c r="I245" s="39">
        <f>SUM(I246+I255)</f>
        <v>3769.7</v>
      </c>
      <c r="J245" s="39">
        <f>SUM(J246+J255)</f>
        <v>3738.8</v>
      </c>
      <c r="K245" s="39">
        <f>SUM(K246+K255)</f>
        <v>2279.3999999999996</v>
      </c>
      <c r="L245" s="39">
        <f t="shared" ref="L245:L254" si="21">K245/J245*100</f>
        <v>60.966085374986612</v>
      </c>
    </row>
    <row r="246" spans="1:12" ht="36" customHeight="1" x14ac:dyDescent="0.2">
      <c r="A246" s="28">
        <v>238</v>
      </c>
      <c r="B246" s="51" t="s">
        <v>219</v>
      </c>
      <c r="C246" s="28">
        <v>901</v>
      </c>
      <c r="D246" s="15">
        <v>707</v>
      </c>
      <c r="E246" s="12" t="s">
        <v>270</v>
      </c>
      <c r="F246" s="12"/>
      <c r="G246" s="38"/>
      <c r="H246" s="38"/>
      <c r="I246" s="39">
        <f>SUM(I247+I249+I252)</f>
        <v>3739.3999999999996</v>
      </c>
      <c r="J246" s="39">
        <v>3738.8</v>
      </c>
      <c r="K246" s="39">
        <f>SUM(K247+K249+K252)</f>
        <v>2279.3999999999996</v>
      </c>
      <c r="L246" s="39">
        <f t="shared" si="21"/>
        <v>60.966085374986612</v>
      </c>
    </row>
    <row r="247" spans="1:12" ht="69" customHeight="1" x14ac:dyDescent="0.2">
      <c r="A247" s="28">
        <v>239</v>
      </c>
      <c r="B247" s="42" t="s">
        <v>269</v>
      </c>
      <c r="C247" s="28">
        <v>901</v>
      </c>
      <c r="D247" s="15">
        <v>707</v>
      </c>
      <c r="E247" s="12" t="s">
        <v>271</v>
      </c>
      <c r="F247" s="12"/>
      <c r="G247" s="41"/>
      <c r="H247" s="41"/>
      <c r="I247" s="39">
        <f>SUM(I248:I248)</f>
        <v>178.1</v>
      </c>
      <c r="J247" s="39">
        <f>SUM(J248:J248)</f>
        <v>181.79999999999998</v>
      </c>
      <c r="K247" s="39">
        <f>SUM(K248)</f>
        <v>0</v>
      </c>
      <c r="L247" s="39">
        <f t="shared" si="21"/>
        <v>0</v>
      </c>
    </row>
    <row r="248" spans="1:12" ht="20.25" customHeight="1" x14ac:dyDescent="0.2">
      <c r="A248" s="28">
        <v>240</v>
      </c>
      <c r="B248" s="13" t="s">
        <v>289</v>
      </c>
      <c r="C248" s="30">
        <v>901</v>
      </c>
      <c r="D248" s="16">
        <v>707</v>
      </c>
      <c r="E248" s="17" t="s">
        <v>271</v>
      </c>
      <c r="F248" s="17" t="s">
        <v>290</v>
      </c>
      <c r="G248" s="38"/>
      <c r="H248" s="38"/>
      <c r="I248" s="40">
        <v>178.1</v>
      </c>
      <c r="J248" s="40">
        <f>178.1+3.7</f>
        <v>181.79999999999998</v>
      </c>
      <c r="K248" s="40">
        <v>0</v>
      </c>
      <c r="L248" s="40">
        <f t="shared" si="21"/>
        <v>0</v>
      </c>
    </row>
    <row r="249" spans="1:12" ht="42" customHeight="1" x14ac:dyDescent="0.2">
      <c r="A249" s="28">
        <v>241</v>
      </c>
      <c r="B249" s="14" t="s">
        <v>389</v>
      </c>
      <c r="C249" s="28">
        <v>901</v>
      </c>
      <c r="D249" s="15">
        <v>707</v>
      </c>
      <c r="E249" s="12" t="s">
        <v>390</v>
      </c>
      <c r="F249" s="12"/>
      <c r="G249" s="38"/>
      <c r="H249" s="38"/>
      <c r="I249" s="39">
        <f>SUM(I250:I251)</f>
        <v>1677.1999999999998</v>
      </c>
      <c r="J249" s="39">
        <f>SUM(J250:J251)</f>
        <v>1677.1999999999998</v>
      </c>
      <c r="K249" s="39">
        <f>SUM(K250:K251)</f>
        <v>1163.8</v>
      </c>
      <c r="L249" s="39">
        <f t="shared" si="21"/>
        <v>69.389458621512048</v>
      </c>
    </row>
    <row r="250" spans="1:12" ht="30.75" customHeight="1" x14ac:dyDescent="0.2">
      <c r="A250" s="28">
        <v>242</v>
      </c>
      <c r="B250" s="13" t="s">
        <v>179</v>
      </c>
      <c r="C250" s="30">
        <v>901</v>
      </c>
      <c r="D250" s="16">
        <v>707</v>
      </c>
      <c r="E250" s="17" t="s">
        <v>390</v>
      </c>
      <c r="F250" s="17" t="s">
        <v>62</v>
      </c>
      <c r="G250" s="38"/>
      <c r="H250" s="38"/>
      <c r="I250" s="40">
        <v>916.3</v>
      </c>
      <c r="J250" s="40">
        <v>916.3</v>
      </c>
      <c r="K250" s="40">
        <v>402.9</v>
      </c>
      <c r="L250" s="40">
        <f t="shared" si="21"/>
        <v>43.970315398886825</v>
      </c>
    </row>
    <row r="251" spans="1:12" ht="24.75" customHeight="1" x14ac:dyDescent="0.2">
      <c r="A251" s="28">
        <v>243</v>
      </c>
      <c r="B251" s="13" t="s">
        <v>289</v>
      </c>
      <c r="C251" s="30">
        <v>901</v>
      </c>
      <c r="D251" s="16">
        <v>707</v>
      </c>
      <c r="E251" s="17" t="s">
        <v>390</v>
      </c>
      <c r="F251" s="17" t="s">
        <v>290</v>
      </c>
      <c r="G251" s="38"/>
      <c r="H251" s="38"/>
      <c r="I251" s="40">
        <v>760.9</v>
      </c>
      <c r="J251" s="40">
        <v>760.9</v>
      </c>
      <c r="K251" s="40">
        <v>760.9</v>
      </c>
      <c r="L251" s="40">
        <f t="shared" si="21"/>
        <v>100</v>
      </c>
    </row>
    <row r="252" spans="1:12" ht="40.5" customHeight="1" x14ac:dyDescent="0.2">
      <c r="A252" s="28">
        <v>244</v>
      </c>
      <c r="B252" s="71" t="s">
        <v>339</v>
      </c>
      <c r="C252" s="72">
        <v>901</v>
      </c>
      <c r="D252" s="73">
        <v>707</v>
      </c>
      <c r="E252" s="74" t="s">
        <v>340</v>
      </c>
      <c r="F252" s="74"/>
      <c r="G252" s="75"/>
      <c r="H252" s="75"/>
      <c r="I252" s="76">
        <f>SUM(I253:I254)</f>
        <v>1884.1</v>
      </c>
      <c r="J252" s="76">
        <f>SUM(J253:J254)</f>
        <v>1879.8</v>
      </c>
      <c r="K252" s="76">
        <f>SUM(K253:K254)</f>
        <v>1115.5999999999999</v>
      </c>
      <c r="L252" s="76">
        <f t="shared" si="21"/>
        <v>59.34673901478881</v>
      </c>
    </row>
    <row r="253" spans="1:12" ht="29.25" customHeight="1" x14ac:dyDescent="0.2">
      <c r="A253" s="28">
        <v>245</v>
      </c>
      <c r="B253" s="77" t="s">
        <v>179</v>
      </c>
      <c r="C253" s="78">
        <v>901</v>
      </c>
      <c r="D253" s="79">
        <v>707</v>
      </c>
      <c r="E253" s="80" t="s">
        <v>340</v>
      </c>
      <c r="F253" s="80" t="s">
        <v>62</v>
      </c>
      <c r="G253" s="75"/>
      <c r="H253" s="75"/>
      <c r="I253" s="82">
        <v>936.9</v>
      </c>
      <c r="J253" s="82">
        <v>936.9</v>
      </c>
      <c r="K253" s="82">
        <v>172.7</v>
      </c>
      <c r="L253" s="82">
        <f t="shared" si="21"/>
        <v>18.433130536876934</v>
      </c>
    </row>
    <row r="254" spans="1:12" ht="20.25" customHeight="1" x14ac:dyDescent="0.2">
      <c r="A254" s="28">
        <v>246</v>
      </c>
      <c r="B254" s="77" t="s">
        <v>289</v>
      </c>
      <c r="C254" s="78">
        <v>901</v>
      </c>
      <c r="D254" s="79">
        <v>707</v>
      </c>
      <c r="E254" s="80" t="s">
        <v>340</v>
      </c>
      <c r="F254" s="80" t="s">
        <v>290</v>
      </c>
      <c r="G254" s="75"/>
      <c r="H254" s="75"/>
      <c r="I254" s="82">
        <v>947.2</v>
      </c>
      <c r="J254" s="82">
        <v>942.9</v>
      </c>
      <c r="K254" s="82">
        <v>942.9</v>
      </c>
      <c r="L254" s="82">
        <f t="shared" si="21"/>
        <v>100</v>
      </c>
    </row>
    <row r="255" spans="1:12" ht="55.5" customHeight="1" x14ac:dyDescent="0.2">
      <c r="A255" s="28">
        <v>247</v>
      </c>
      <c r="B255" s="71" t="s">
        <v>377</v>
      </c>
      <c r="C255" s="72">
        <v>901</v>
      </c>
      <c r="D255" s="73">
        <v>707</v>
      </c>
      <c r="E255" s="74" t="s">
        <v>338</v>
      </c>
      <c r="F255" s="12"/>
      <c r="G255" s="41"/>
      <c r="H255" s="41"/>
      <c r="I255" s="39">
        <f t="shared" ref="I255:L256" si="22">SUM(I256)</f>
        <v>30.3</v>
      </c>
      <c r="J255" s="39">
        <f t="shared" si="22"/>
        <v>0</v>
      </c>
      <c r="K255" s="39">
        <f t="shared" si="22"/>
        <v>0</v>
      </c>
      <c r="L255" s="39">
        <f t="shared" si="22"/>
        <v>0</v>
      </c>
    </row>
    <row r="256" spans="1:12" ht="45.75" customHeight="1" x14ac:dyDescent="0.2">
      <c r="A256" s="28">
        <v>248</v>
      </c>
      <c r="B256" s="91" t="s">
        <v>336</v>
      </c>
      <c r="C256" s="72">
        <v>901</v>
      </c>
      <c r="D256" s="73">
        <v>707</v>
      </c>
      <c r="E256" s="74" t="s">
        <v>337</v>
      </c>
      <c r="F256" s="74"/>
      <c r="G256" s="81"/>
      <c r="H256" s="81"/>
      <c r="I256" s="76">
        <f t="shared" si="22"/>
        <v>30.3</v>
      </c>
      <c r="J256" s="76">
        <f t="shared" si="22"/>
        <v>0</v>
      </c>
      <c r="K256" s="76">
        <f t="shared" si="22"/>
        <v>0</v>
      </c>
      <c r="L256" s="76">
        <f t="shared" si="22"/>
        <v>0</v>
      </c>
    </row>
    <row r="257" spans="1:12" ht="31.5" customHeight="1" x14ac:dyDescent="0.2">
      <c r="A257" s="28">
        <v>249</v>
      </c>
      <c r="B257" s="77" t="s">
        <v>179</v>
      </c>
      <c r="C257" s="78">
        <v>901</v>
      </c>
      <c r="D257" s="79">
        <v>707</v>
      </c>
      <c r="E257" s="80" t="s">
        <v>337</v>
      </c>
      <c r="F257" s="80" t="s">
        <v>62</v>
      </c>
      <c r="G257" s="81"/>
      <c r="H257" s="81"/>
      <c r="I257" s="82">
        <v>30.3</v>
      </c>
      <c r="J257" s="82">
        <f>30.3-30.3</f>
        <v>0</v>
      </c>
      <c r="K257" s="82">
        <v>0</v>
      </c>
      <c r="L257" s="82">
        <f>30.3-30.3</f>
        <v>0</v>
      </c>
    </row>
    <row r="258" spans="1:12" ht="41.25" customHeight="1" x14ac:dyDescent="0.2">
      <c r="A258" s="28">
        <v>250</v>
      </c>
      <c r="B258" s="14" t="s">
        <v>378</v>
      </c>
      <c r="C258" s="28">
        <v>901</v>
      </c>
      <c r="D258" s="15">
        <v>707</v>
      </c>
      <c r="E258" s="12" t="s">
        <v>307</v>
      </c>
      <c r="F258" s="12"/>
      <c r="G258" s="41"/>
      <c r="H258" s="41"/>
      <c r="I258" s="39">
        <f>SUM(I259+I261)</f>
        <v>33.299999999999997</v>
      </c>
      <c r="J258" s="39">
        <f>SUM(J259+J261)</f>
        <v>28.3</v>
      </c>
      <c r="K258" s="39">
        <f>SUM(K259+K261)</f>
        <v>6.9</v>
      </c>
      <c r="L258" s="39">
        <f>K258/J258*100</f>
        <v>24.381625441696116</v>
      </c>
    </row>
    <row r="259" spans="1:12" ht="44.25" customHeight="1" x14ac:dyDescent="0.2">
      <c r="A259" s="28">
        <v>251</v>
      </c>
      <c r="B259" s="14" t="s">
        <v>200</v>
      </c>
      <c r="C259" s="28">
        <v>901</v>
      </c>
      <c r="D259" s="15">
        <v>707</v>
      </c>
      <c r="E259" s="12" t="s">
        <v>202</v>
      </c>
      <c r="F259" s="12"/>
      <c r="G259" s="41"/>
      <c r="H259" s="41"/>
      <c r="I259" s="39">
        <f>SUM(I260)</f>
        <v>13.5</v>
      </c>
      <c r="J259" s="39">
        <f>SUM(J260)</f>
        <v>13.5</v>
      </c>
      <c r="K259" s="39">
        <f>SUM(K260)</f>
        <v>6.9</v>
      </c>
      <c r="L259" s="39">
        <f>SUM(L260)</f>
        <v>51.111111111111121</v>
      </c>
    </row>
    <row r="260" spans="1:12" ht="31.5" customHeight="1" x14ac:dyDescent="0.2">
      <c r="A260" s="28">
        <v>252</v>
      </c>
      <c r="B260" s="13" t="s">
        <v>179</v>
      </c>
      <c r="C260" s="30">
        <v>901</v>
      </c>
      <c r="D260" s="16">
        <v>707</v>
      </c>
      <c r="E260" s="17" t="s">
        <v>202</v>
      </c>
      <c r="F260" s="17" t="s">
        <v>62</v>
      </c>
      <c r="G260" s="38"/>
      <c r="H260" s="38"/>
      <c r="I260" s="40">
        <v>13.5</v>
      </c>
      <c r="J260" s="40">
        <v>13.5</v>
      </c>
      <c r="K260" s="40">
        <v>6.9</v>
      </c>
      <c r="L260" s="40">
        <f>K260/J260*100</f>
        <v>51.111111111111121</v>
      </c>
    </row>
    <row r="261" spans="1:12" ht="36" customHeight="1" x14ac:dyDescent="0.2">
      <c r="A261" s="28">
        <v>253</v>
      </c>
      <c r="B261" s="14" t="s">
        <v>201</v>
      </c>
      <c r="C261" s="28">
        <v>901</v>
      </c>
      <c r="D261" s="15">
        <v>707</v>
      </c>
      <c r="E261" s="12" t="s">
        <v>203</v>
      </c>
      <c r="F261" s="12"/>
      <c r="G261" s="41"/>
      <c r="H261" s="41"/>
      <c r="I261" s="39">
        <f>SUM(I262)</f>
        <v>19.8</v>
      </c>
      <c r="J261" s="39">
        <f>SUM(J262)</f>
        <v>14.8</v>
      </c>
      <c r="K261" s="39">
        <f>SUM(K262)</f>
        <v>0</v>
      </c>
      <c r="L261" s="39">
        <f>SUM(L262)</f>
        <v>0</v>
      </c>
    </row>
    <row r="262" spans="1:12" ht="31.5" customHeight="1" x14ac:dyDescent="0.2">
      <c r="A262" s="28">
        <v>254</v>
      </c>
      <c r="B262" s="13" t="s">
        <v>179</v>
      </c>
      <c r="C262" s="30">
        <v>901</v>
      </c>
      <c r="D262" s="16">
        <v>707</v>
      </c>
      <c r="E262" s="17" t="s">
        <v>203</v>
      </c>
      <c r="F262" s="17" t="s">
        <v>62</v>
      </c>
      <c r="G262" s="38"/>
      <c r="H262" s="38"/>
      <c r="I262" s="40">
        <v>19.8</v>
      </c>
      <c r="J262" s="40">
        <f>19.8-5</f>
        <v>14.8</v>
      </c>
      <c r="K262" s="40">
        <v>0</v>
      </c>
      <c r="L262" s="40">
        <f>K262/J262*100</f>
        <v>0</v>
      </c>
    </row>
    <row r="263" spans="1:12" ht="39" customHeight="1" x14ac:dyDescent="0.2">
      <c r="A263" s="28">
        <v>255</v>
      </c>
      <c r="B263" s="14" t="s">
        <v>317</v>
      </c>
      <c r="C263" s="28">
        <v>901</v>
      </c>
      <c r="D263" s="15">
        <v>707</v>
      </c>
      <c r="E263" s="12" t="s">
        <v>319</v>
      </c>
      <c r="F263" s="12"/>
      <c r="G263" s="38"/>
      <c r="H263" s="38"/>
      <c r="I263" s="39">
        <f t="shared" ref="I263:L264" si="23">SUM(I264)</f>
        <v>15</v>
      </c>
      <c r="J263" s="39">
        <f t="shared" si="23"/>
        <v>15</v>
      </c>
      <c r="K263" s="39">
        <f t="shared" si="23"/>
        <v>7.5</v>
      </c>
      <c r="L263" s="39">
        <f t="shared" si="23"/>
        <v>50</v>
      </c>
    </row>
    <row r="264" spans="1:12" ht="40.5" customHeight="1" x14ac:dyDescent="0.2">
      <c r="A264" s="28">
        <v>256</v>
      </c>
      <c r="B264" s="14" t="s">
        <v>318</v>
      </c>
      <c r="C264" s="28">
        <v>901</v>
      </c>
      <c r="D264" s="15">
        <v>707</v>
      </c>
      <c r="E264" s="12" t="s">
        <v>320</v>
      </c>
      <c r="F264" s="12"/>
      <c r="G264" s="38"/>
      <c r="H264" s="38"/>
      <c r="I264" s="39">
        <f t="shared" si="23"/>
        <v>15</v>
      </c>
      <c r="J264" s="39">
        <f t="shared" si="23"/>
        <v>15</v>
      </c>
      <c r="K264" s="39">
        <f t="shared" si="23"/>
        <v>7.5</v>
      </c>
      <c r="L264" s="39">
        <f t="shared" si="23"/>
        <v>50</v>
      </c>
    </row>
    <row r="265" spans="1:12" ht="32.25" customHeight="1" x14ac:dyDescent="0.2">
      <c r="A265" s="28">
        <v>257</v>
      </c>
      <c r="B265" s="13" t="s">
        <v>179</v>
      </c>
      <c r="C265" s="30">
        <v>901</v>
      </c>
      <c r="D265" s="16">
        <v>707</v>
      </c>
      <c r="E265" s="17" t="s">
        <v>320</v>
      </c>
      <c r="F265" s="17" t="s">
        <v>62</v>
      </c>
      <c r="G265" s="38"/>
      <c r="H265" s="38"/>
      <c r="I265" s="40">
        <v>15</v>
      </c>
      <c r="J265" s="40">
        <v>15</v>
      </c>
      <c r="K265" s="40">
        <v>7.5</v>
      </c>
      <c r="L265" s="40">
        <f>K265/J265*100</f>
        <v>50</v>
      </c>
    </row>
    <row r="266" spans="1:12" ht="20.25" customHeight="1" x14ac:dyDescent="0.2">
      <c r="A266" s="28">
        <v>258</v>
      </c>
      <c r="B266" s="14" t="s">
        <v>291</v>
      </c>
      <c r="C266" s="28">
        <v>901</v>
      </c>
      <c r="D266" s="15">
        <v>709</v>
      </c>
      <c r="E266" s="12"/>
      <c r="F266" s="12"/>
      <c r="G266" s="38"/>
      <c r="H266" s="38"/>
      <c r="I266" s="39">
        <f>SUM(I267+I273+I278+I283+I288+I291)</f>
        <v>204.6</v>
      </c>
      <c r="J266" s="39">
        <f>SUM(J267+J273+J278+J283+J288+J291)</f>
        <v>90.399999999999991</v>
      </c>
      <c r="K266" s="39">
        <f>SUM(K267+K273+K278+K283+K288+K291)</f>
        <v>0</v>
      </c>
      <c r="L266" s="39">
        <f>K266/J266*100</f>
        <v>0</v>
      </c>
    </row>
    <row r="267" spans="1:12" ht="46.5" customHeight="1" x14ac:dyDescent="0.2">
      <c r="A267" s="28">
        <v>259</v>
      </c>
      <c r="B267" s="14" t="s">
        <v>379</v>
      </c>
      <c r="C267" s="28">
        <v>901</v>
      </c>
      <c r="D267" s="15">
        <v>709</v>
      </c>
      <c r="E267" s="12" t="s">
        <v>285</v>
      </c>
      <c r="F267" s="12"/>
      <c r="G267" s="15">
        <v>709</v>
      </c>
      <c r="H267" s="12" t="s">
        <v>285</v>
      </c>
      <c r="I267" s="87">
        <f>SUM(I268)</f>
        <v>20.8</v>
      </c>
      <c r="J267" s="87">
        <f>SUM(J268)</f>
        <v>20.8</v>
      </c>
      <c r="K267" s="87">
        <f>SUM(K268)</f>
        <v>0</v>
      </c>
      <c r="L267" s="87">
        <f>K267/J267*100</f>
        <v>0</v>
      </c>
    </row>
    <row r="268" spans="1:12" ht="51" customHeight="1" x14ac:dyDescent="0.2">
      <c r="A268" s="28">
        <v>260</v>
      </c>
      <c r="B268" s="51" t="s">
        <v>281</v>
      </c>
      <c r="C268" s="28">
        <v>901</v>
      </c>
      <c r="D268" s="15">
        <v>709</v>
      </c>
      <c r="E268" s="12" t="s">
        <v>283</v>
      </c>
      <c r="F268" s="12"/>
      <c r="G268" s="15">
        <v>709</v>
      </c>
      <c r="H268" s="12" t="s">
        <v>283</v>
      </c>
      <c r="I268" s="87">
        <f>SUM(I269+I271)</f>
        <v>20.8</v>
      </c>
      <c r="J268" s="87">
        <f>SUM(J269+J271)</f>
        <v>20.8</v>
      </c>
      <c r="K268" s="87">
        <f>SUM(K269+K271)</f>
        <v>0</v>
      </c>
      <c r="L268" s="87">
        <f>K268/J268*100</f>
        <v>0</v>
      </c>
    </row>
    <row r="269" spans="1:12" ht="32.25" customHeight="1" x14ac:dyDescent="0.2">
      <c r="A269" s="28">
        <v>261</v>
      </c>
      <c r="B269" s="45" t="s">
        <v>282</v>
      </c>
      <c r="C269" s="28">
        <v>901</v>
      </c>
      <c r="D269" s="15">
        <v>709</v>
      </c>
      <c r="E269" s="12" t="s">
        <v>284</v>
      </c>
      <c r="F269" s="12"/>
      <c r="G269" s="15">
        <v>709</v>
      </c>
      <c r="H269" s="12" t="s">
        <v>284</v>
      </c>
      <c r="I269" s="87">
        <f>SUM(I270)</f>
        <v>18.8</v>
      </c>
      <c r="J269" s="87">
        <f>SUM(J270)</f>
        <v>18.8</v>
      </c>
      <c r="K269" s="87">
        <f>SUM(K270)</f>
        <v>0</v>
      </c>
      <c r="L269" s="87">
        <f>SUM(L270)</f>
        <v>0</v>
      </c>
    </row>
    <row r="270" spans="1:12" ht="27" customHeight="1" x14ac:dyDescent="0.2">
      <c r="A270" s="28">
        <v>262</v>
      </c>
      <c r="B270" s="13" t="s">
        <v>179</v>
      </c>
      <c r="C270" s="30">
        <v>901</v>
      </c>
      <c r="D270" s="16">
        <v>709</v>
      </c>
      <c r="E270" s="17" t="s">
        <v>284</v>
      </c>
      <c r="F270" s="17" t="s">
        <v>62</v>
      </c>
      <c r="G270" s="16">
        <v>709</v>
      </c>
      <c r="H270" s="17" t="s">
        <v>284</v>
      </c>
      <c r="I270" s="88">
        <v>18.8</v>
      </c>
      <c r="J270" s="88">
        <v>18.8</v>
      </c>
      <c r="K270" s="88">
        <v>0</v>
      </c>
      <c r="L270" s="88">
        <f>K270/J270*100</f>
        <v>0</v>
      </c>
    </row>
    <row r="271" spans="1:12" ht="51" customHeight="1" x14ac:dyDescent="0.2">
      <c r="A271" s="28">
        <v>263</v>
      </c>
      <c r="B271" s="14" t="s">
        <v>305</v>
      </c>
      <c r="C271" s="28">
        <v>901</v>
      </c>
      <c r="D271" s="15">
        <v>709</v>
      </c>
      <c r="E271" s="12" t="s">
        <v>306</v>
      </c>
      <c r="F271" s="12"/>
      <c r="G271" s="15">
        <v>709</v>
      </c>
      <c r="H271" s="12" t="s">
        <v>306</v>
      </c>
      <c r="I271" s="87">
        <f>SUM(I272)</f>
        <v>2</v>
      </c>
      <c r="J271" s="87">
        <f>SUM(J272)</f>
        <v>2</v>
      </c>
      <c r="K271" s="87">
        <f>SUM(K272)</f>
        <v>0</v>
      </c>
      <c r="L271" s="87">
        <f>SUM(L272)</f>
        <v>0</v>
      </c>
    </row>
    <row r="272" spans="1:12" ht="27.75" customHeight="1" x14ac:dyDescent="0.2">
      <c r="A272" s="28">
        <v>264</v>
      </c>
      <c r="B272" s="13" t="s">
        <v>179</v>
      </c>
      <c r="C272" s="30">
        <v>901</v>
      </c>
      <c r="D272" s="16">
        <v>709</v>
      </c>
      <c r="E272" s="17" t="s">
        <v>306</v>
      </c>
      <c r="F272" s="17" t="s">
        <v>62</v>
      </c>
      <c r="G272" s="16">
        <v>709</v>
      </c>
      <c r="H272" s="17" t="s">
        <v>306</v>
      </c>
      <c r="I272" s="88">
        <v>2</v>
      </c>
      <c r="J272" s="88">
        <v>2</v>
      </c>
      <c r="K272" s="88">
        <v>0</v>
      </c>
      <c r="L272" s="88">
        <f>K272/J272*100</f>
        <v>0</v>
      </c>
    </row>
    <row r="273" spans="1:12" ht="42.75" customHeight="1" x14ac:dyDescent="0.2">
      <c r="A273" s="28">
        <v>265</v>
      </c>
      <c r="B273" s="14" t="s">
        <v>335</v>
      </c>
      <c r="C273" s="28">
        <v>901</v>
      </c>
      <c r="D273" s="15">
        <v>709</v>
      </c>
      <c r="E273" s="12" t="s">
        <v>151</v>
      </c>
      <c r="F273" s="12"/>
      <c r="G273" s="38"/>
      <c r="H273" s="38"/>
      <c r="I273" s="39">
        <f>SUM(I274+I276)</f>
        <v>29.6</v>
      </c>
      <c r="J273" s="39">
        <f>SUM(J274+J276)</f>
        <v>25.9</v>
      </c>
      <c r="K273" s="39">
        <f>SUM(K274+K276)</f>
        <v>0</v>
      </c>
      <c r="L273" s="39">
        <f>K273/J273*100</f>
        <v>0</v>
      </c>
    </row>
    <row r="274" spans="1:12" ht="57.75" customHeight="1" x14ac:dyDescent="0.2">
      <c r="A274" s="28">
        <v>266</v>
      </c>
      <c r="B274" s="42" t="s">
        <v>269</v>
      </c>
      <c r="C274" s="28">
        <v>901</v>
      </c>
      <c r="D274" s="15">
        <v>709</v>
      </c>
      <c r="E274" s="12" t="s">
        <v>271</v>
      </c>
      <c r="F274" s="12"/>
      <c r="G274" s="38"/>
      <c r="H274" s="38"/>
      <c r="I274" s="39">
        <f>SUM(I275)</f>
        <v>14.6</v>
      </c>
      <c r="J274" s="39">
        <f>SUM(J275)</f>
        <v>10.899999999999999</v>
      </c>
      <c r="K274" s="39">
        <f>SUM(K275)</f>
        <v>0</v>
      </c>
      <c r="L274" s="39">
        <f>SUM(L275)</f>
        <v>0</v>
      </c>
    </row>
    <row r="275" spans="1:12" ht="28.5" customHeight="1" x14ac:dyDescent="0.2">
      <c r="A275" s="28">
        <v>267</v>
      </c>
      <c r="B275" s="13" t="s">
        <v>179</v>
      </c>
      <c r="C275" s="30">
        <v>901</v>
      </c>
      <c r="D275" s="16">
        <v>709</v>
      </c>
      <c r="E275" s="17" t="s">
        <v>271</v>
      </c>
      <c r="F275" s="17" t="s">
        <v>62</v>
      </c>
      <c r="G275" s="38"/>
      <c r="H275" s="38"/>
      <c r="I275" s="40">
        <v>14.6</v>
      </c>
      <c r="J275" s="40">
        <f>14.6-3.7</f>
        <v>10.899999999999999</v>
      </c>
      <c r="K275" s="40">
        <v>0</v>
      </c>
      <c r="L275" s="40">
        <f>K275/J275*100</f>
        <v>0</v>
      </c>
    </row>
    <row r="276" spans="1:12" ht="47.25" customHeight="1" x14ac:dyDescent="0.2">
      <c r="A276" s="28">
        <v>268</v>
      </c>
      <c r="B276" s="14" t="s">
        <v>321</v>
      </c>
      <c r="C276" s="28">
        <v>901</v>
      </c>
      <c r="D276" s="15">
        <v>709</v>
      </c>
      <c r="E276" s="12" t="s">
        <v>323</v>
      </c>
      <c r="F276" s="12"/>
      <c r="G276" s="38"/>
      <c r="H276" s="38"/>
      <c r="I276" s="39">
        <f>SUM(I277)</f>
        <v>15</v>
      </c>
      <c r="J276" s="39">
        <f>SUM(J277)</f>
        <v>15</v>
      </c>
      <c r="K276" s="39">
        <f>SUM(K277)</f>
        <v>0</v>
      </c>
      <c r="L276" s="39">
        <f>SUM(L277)</f>
        <v>0</v>
      </c>
    </row>
    <row r="277" spans="1:12" ht="18" customHeight="1" x14ac:dyDescent="0.2">
      <c r="A277" s="28">
        <v>269</v>
      </c>
      <c r="B277" s="13" t="s">
        <v>322</v>
      </c>
      <c r="C277" s="30">
        <v>901</v>
      </c>
      <c r="D277" s="16">
        <v>709</v>
      </c>
      <c r="E277" s="17" t="s">
        <v>323</v>
      </c>
      <c r="F277" s="17" t="s">
        <v>324</v>
      </c>
      <c r="G277" s="38"/>
      <c r="H277" s="38"/>
      <c r="I277" s="40">
        <f>90-75</f>
        <v>15</v>
      </c>
      <c r="J277" s="40">
        <f>90-75</f>
        <v>15</v>
      </c>
      <c r="K277" s="40">
        <v>0</v>
      </c>
      <c r="L277" s="40">
        <f>K277/J277*100</f>
        <v>0</v>
      </c>
    </row>
    <row r="278" spans="1:12" ht="39" customHeight="1" x14ac:dyDescent="0.2">
      <c r="A278" s="28">
        <v>270</v>
      </c>
      <c r="B278" s="14" t="s">
        <v>380</v>
      </c>
      <c r="C278" s="28">
        <v>901</v>
      </c>
      <c r="D278" s="15">
        <v>709</v>
      </c>
      <c r="E278" s="12" t="s">
        <v>188</v>
      </c>
      <c r="F278" s="12"/>
      <c r="G278" s="38"/>
      <c r="H278" s="38"/>
      <c r="I278" s="39">
        <f>SUM(I279+I281)</f>
        <v>20.8</v>
      </c>
      <c r="J278" s="39">
        <f>SUM(J279+J281)</f>
        <v>20.8</v>
      </c>
      <c r="K278" s="39">
        <f>SUM(K279+K281)</f>
        <v>0</v>
      </c>
      <c r="L278" s="39">
        <f>K278/J278*100</f>
        <v>0</v>
      </c>
    </row>
    <row r="279" spans="1:12" ht="54" customHeight="1" x14ac:dyDescent="0.2">
      <c r="A279" s="28">
        <v>271</v>
      </c>
      <c r="B279" s="51" t="s">
        <v>210</v>
      </c>
      <c r="C279" s="28">
        <v>901</v>
      </c>
      <c r="D279" s="15">
        <v>709</v>
      </c>
      <c r="E279" s="12" t="s">
        <v>189</v>
      </c>
      <c r="F279" s="12"/>
      <c r="G279" s="38"/>
      <c r="H279" s="38"/>
      <c r="I279" s="39">
        <f>SUM(I280)</f>
        <v>10.8</v>
      </c>
      <c r="J279" s="39">
        <f>SUM(J280)</f>
        <v>10.8</v>
      </c>
      <c r="K279" s="39">
        <f>SUM(K280)</f>
        <v>0</v>
      </c>
      <c r="L279" s="39">
        <f>SUM(L280)</f>
        <v>0</v>
      </c>
    </row>
    <row r="280" spans="1:12" ht="27" customHeight="1" x14ac:dyDescent="0.2">
      <c r="A280" s="28">
        <v>272</v>
      </c>
      <c r="B280" s="13" t="s">
        <v>179</v>
      </c>
      <c r="C280" s="30">
        <v>901</v>
      </c>
      <c r="D280" s="16">
        <v>709</v>
      </c>
      <c r="E280" s="17" t="s">
        <v>189</v>
      </c>
      <c r="F280" s="17" t="s">
        <v>62</v>
      </c>
      <c r="G280" s="38"/>
      <c r="H280" s="38"/>
      <c r="I280" s="40">
        <v>10.8</v>
      </c>
      <c r="J280" s="40">
        <v>10.8</v>
      </c>
      <c r="K280" s="40">
        <v>0</v>
      </c>
      <c r="L280" s="40">
        <f>K280/J280*100</f>
        <v>0</v>
      </c>
    </row>
    <row r="281" spans="1:12" ht="36.75" customHeight="1" x14ac:dyDescent="0.2">
      <c r="A281" s="28">
        <v>273</v>
      </c>
      <c r="B281" s="51" t="s">
        <v>186</v>
      </c>
      <c r="C281" s="28">
        <v>901</v>
      </c>
      <c r="D281" s="15">
        <v>709</v>
      </c>
      <c r="E281" s="12" t="s">
        <v>190</v>
      </c>
      <c r="F281" s="12"/>
      <c r="G281" s="38"/>
      <c r="H281" s="38"/>
      <c r="I281" s="39">
        <f>SUM(I282)</f>
        <v>10</v>
      </c>
      <c r="J281" s="39">
        <f>SUM(J282)</f>
        <v>10</v>
      </c>
      <c r="K281" s="39">
        <f>SUM(K282)</f>
        <v>0</v>
      </c>
      <c r="L281" s="39">
        <f>SUM(L282)</f>
        <v>0</v>
      </c>
    </row>
    <row r="282" spans="1:12" ht="27" customHeight="1" x14ac:dyDescent="0.2">
      <c r="A282" s="28">
        <v>274</v>
      </c>
      <c r="B282" s="13" t="s">
        <v>179</v>
      </c>
      <c r="C282" s="30">
        <v>901</v>
      </c>
      <c r="D282" s="16">
        <v>709</v>
      </c>
      <c r="E282" s="17" t="s">
        <v>190</v>
      </c>
      <c r="F282" s="17" t="s">
        <v>62</v>
      </c>
      <c r="G282" s="38"/>
      <c r="H282" s="38"/>
      <c r="I282" s="40">
        <v>10</v>
      </c>
      <c r="J282" s="40">
        <v>10</v>
      </c>
      <c r="K282" s="40">
        <v>0</v>
      </c>
      <c r="L282" s="40">
        <f>K282/J282*100</f>
        <v>0</v>
      </c>
    </row>
    <row r="283" spans="1:12" ht="48" customHeight="1" x14ac:dyDescent="0.2">
      <c r="A283" s="28">
        <v>275</v>
      </c>
      <c r="B283" s="45" t="s">
        <v>381</v>
      </c>
      <c r="C283" s="28">
        <v>901</v>
      </c>
      <c r="D283" s="15">
        <v>709</v>
      </c>
      <c r="E283" s="12" t="s">
        <v>191</v>
      </c>
      <c r="F283" s="12"/>
      <c r="G283" s="41"/>
      <c r="H283" s="41"/>
      <c r="I283" s="39">
        <f>SUM(I284+I286)</f>
        <v>8.3000000000000007</v>
      </c>
      <c r="J283" s="39">
        <f>SUM(J284+J286)</f>
        <v>8.3000000000000007</v>
      </c>
      <c r="K283" s="39">
        <f>SUM(K284+K286)</f>
        <v>0</v>
      </c>
      <c r="L283" s="39">
        <f>K283/J283*100</f>
        <v>0</v>
      </c>
    </row>
    <row r="284" spans="1:12" ht="18.75" customHeight="1" x14ac:dyDescent="0.2">
      <c r="A284" s="28">
        <v>276</v>
      </c>
      <c r="B284" s="51" t="s">
        <v>187</v>
      </c>
      <c r="C284" s="28">
        <v>901</v>
      </c>
      <c r="D284" s="15">
        <v>709</v>
      </c>
      <c r="E284" s="12" t="s">
        <v>192</v>
      </c>
      <c r="F284" s="12"/>
      <c r="G284" s="41"/>
      <c r="H284" s="41"/>
      <c r="I284" s="39">
        <f>SUM(I285)</f>
        <v>2.2999999999999998</v>
      </c>
      <c r="J284" s="39">
        <f>SUM(J285)</f>
        <v>2.2999999999999998</v>
      </c>
      <c r="K284" s="39">
        <f>SUM(K285)</f>
        <v>0</v>
      </c>
      <c r="L284" s="39">
        <f>SUM(L285)</f>
        <v>0</v>
      </c>
    </row>
    <row r="285" spans="1:12" ht="27" customHeight="1" x14ac:dyDescent="0.2">
      <c r="A285" s="28">
        <v>277</v>
      </c>
      <c r="B285" s="13" t="s">
        <v>179</v>
      </c>
      <c r="C285" s="30">
        <v>901</v>
      </c>
      <c r="D285" s="16">
        <v>709</v>
      </c>
      <c r="E285" s="17" t="s">
        <v>192</v>
      </c>
      <c r="F285" s="17" t="s">
        <v>62</v>
      </c>
      <c r="G285" s="38"/>
      <c r="H285" s="38"/>
      <c r="I285" s="40">
        <v>2.2999999999999998</v>
      </c>
      <c r="J285" s="40">
        <v>2.2999999999999998</v>
      </c>
      <c r="K285" s="40">
        <v>0</v>
      </c>
      <c r="L285" s="40">
        <f>K285/J285*100</f>
        <v>0</v>
      </c>
    </row>
    <row r="286" spans="1:12" ht="54" customHeight="1" x14ac:dyDescent="0.2">
      <c r="A286" s="28">
        <v>278</v>
      </c>
      <c r="B286" s="51" t="s">
        <v>341</v>
      </c>
      <c r="C286" s="28">
        <v>901</v>
      </c>
      <c r="D286" s="15">
        <v>709</v>
      </c>
      <c r="E286" s="12" t="s">
        <v>193</v>
      </c>
      <c r="F286" s="12"/>
      <c r="G286" s="41"/>
      <c r="H286" s="41"/>
      <c r="I286" s="39">
        <f>SUM(I287)</f>
        <v>6</v>
      </c>
      <c r="J286" s="39">
        <f>SUM(J287)</f>
        <v>6</v>
      </c>
      <c r="K286" s="39">
        <f>SUM(K287)</f>
        <v>0</v>
      </c>
      <c r="L286" s="39">
        <f>SUM(L287)</f>
        <v>0</v>
      </c>
    </row>
    <row r="287" spans="1:12" ht="27" customHeight="1" x14ac:dyDescent="0.2">
      <c r="A287" s="28">
        <v>279</v>
      </c>
      <c r="B287" s="13" t="s">
        <v>179</v>
      </c>
      <c r="C287" s="30">
        <v>901</v>
      </c>
      <c r="D287" s="16">
        <v>709</v>
      </c>
      <c r="E287" s="17" t="s">
        <v>193</v>
      </c>
      <c r="F287" s="17" t="s">
        <v>62</v>
      </c>
      <c r="G287" s="38"/>
      <c r="H287" s="38"/>
      <c r="I287" s="40">
        <v>6</v>
      </c>
      <c r="J287" s="40">
        <v>6</v>
      </c>
      <c r="K287" s="40">
        <v>0</v>
      </c>
      <c r="L287" s="40">
        <f>K287/J287*100</f>
        <v>0</v>
      </c>
    </row>
    <row r="288" spans="1:12" ht="39" customHeight="1" x14ac:dyDescent="0.2">
      <c r="A288" s="28">
        <v>280</v>
      </c>
      <c r="B288" s="14" t="s">
        <v>378</v>
      </c>
      <c r="C288" s="28">
        <v>901</v>
      </c>
      <c r="D288" s="15">
        <v>709</v>
      </c>
      <c r="E288" s="12" t="s">
        <v>307</v>
      </c>
      <c r="F288" s="12"/>
      <c r="G288" s="41"/>
      <c r="H288" s="41"/>
      <c r="I288" s="39">
        <f t="shared" ref="I288:K289" si="24">SUM(I289)</f>
        <v>5.0999999999999996</v>
      </c>
      <c r="J288" s="39">
        <f t="shared" si="24"/>
        <v>5.0999999999999996</v>
      </c>
      <c r="K288" s="39">
        <f t="shared" si="24"/>
        <v>0</v>
      </c>
      <c r="L288" s="39">
        <f>K288/J288*100</f>
        <v>0</v>
      </c>
    </row>
    <row r="289" spans="1:12" ht="45" customHeight="1" x14ac:dyDescent="0.2">
      <c r="A289" s="28">
        <v>281</v>
      </c>
      <c r="B289" s="14" t="s">
        <v>200</v>
      </c>
      <c r="C289" s="28">
        <v>901</v>
      </c>
      <c r="D289" s="15">
        <v>709</v>
      </c>
      <c r="E289" s="12" t="s">
        <v>202</v>
      </c>
      <c r="F289" s="12"/>
      <c r="G289" s="41"/>
      <c r="H289" s="41"/>
      <c r="I289" s="39">
        <f t="shared" si="24"/>
        <v>5.0999999999999996</v>
      </c>
      <c r="J289" s="39">
        <f t="shared" si="24"/>
        <v>5.0999999999999996</v>
      </c>
      <c r="K289" s="39">
        <f t="shared" si="24"/>
        <v>0</v>
      </c>
      <c r="L289" s="39">
        <f>K289/J289*100</f>
        <v>0</v>
      </c>
    </row>
    <row r="290" spans="1:12" ht="33" customHeight="1" x14ac:dyDescent="0.2">
      <c r="A290" s="28">
        <v>282</v>
      </c>
      <c r="B290" s="13" t="s">
        <v>179</v>
      </c>
      <c r="C290" s="30">
        <v>901</v>
      </c>
      <c r="D290" s="16">
        <v>709</v>
      </c>
      <c r="E290" s="17" t="s">
        <v>202</v>
      </c>
      <c r="F290" s="17" t="s">
        <v>62</v>
      </c>
      <c r="G290" s="38"/>
      <c r="H290" s="38"/>
      <c r="I290" s="40">
        <v>5.0999999999999996</v>
      </c>
      <c r="J290" s="40">
        <v>5.0999999999999996</v>
      </c>
      <c r="K290" s="40">
        <v>0</v>
      </c>
      <c r="L290" s="40">
        <f>K290/J290*100</f>
        <v>0</v>
      </c>
    </row>
    <row r="291" spans="1:12" ht="44.25" customHeight="1" x14ac:dyDescent="0.2">
      <c r="A291" s="28">
        <v>283</v>
      </c>
      <c r="B291" s="45" t="s">
        <v>238</v>
      </c>
      <c r="C291" s="28">
        <v>901</v>
      </c>
      <c r="D291" s="15">
        <v>709</v>
      </c>
      <c r="E291" s="12" t="s">
        <v>240</v>
      </c>
      <c r="F291" s="12"/>
      <c r="G291" s="41"/>
      <c r="H291" s="41"/>
      <c r="I291" s="39">
        <f t="shared" ref="I291:K292" si="25">SUM(I292)</f>
        <v>120</v>
      </c>
      <c r="J291" s="39">
        <f t="shared" si="25"/>
        <v>9.5</v>
      </c>
      <c r="K291" s="39">
        <f t="shared" si="25"/>
        <v>0</v>
      </c>
      <c r="L291" s="39">
        <f>K291/J291*100</f>
        <v>0</v>
      </c>
    </row>
    <row r="292" spans="1:12" ht="81" customHeight="1" x14ac:dyDescent="0.2">
      <c r="A292" s="28">
        <v>284</v>
      </c>
      <c r="B292" s="52" t="s">
        <v>239</v>
      </c>
      <c r="C292" s="28">
        <v>901</v>
      </c>
      <c r="D292" s="15">
        <v>709</v>
      </c>
      <c r="E292" s="12" t="s">
        <v>241</v>
      </c>
      <c r="F292" s="12"/>
      <c r="G292" s="41"/>
      <c r="H292" s="41"/>
      <c r="I292" s="39">
        <f t="shared" si="25"/>
        <v>120</v>
      </c>
      <c r="J292" s="39">
        <f t="shared" si="25"/>
        <v>9.5</v>
      </c>
      <c r="K292" s="39">
        <f t="shared" si="25"/>
        <v>0</v>
      </c>
      <c r="L292" s="39">
        <f>SUM(L293)</f>
        <v>0</v>
      </c>
    </row>
    <row r="293" spans="1:12" ht="33" customHeight="1" x14ac:dyDescent="0.2">
      <c r="A293" s="28">
        <v>285</v>
      </c>
      <c r="B293" s="13" t="s">
        <v>179</v>
      </c>
      <c r="C293" s="30">
        <v>901</v>
      </c>
      <c r="D293" s="16">
        <v>709</v>
      </c>
      <c r="E293" s="17" t="s">
        <v>241</v>
      </c>
      <c r="F293" s="17" t="s">
        <v>62</v>
      </c>
      <c r="G293" s="38"/>
      <c r="H293" s="38"/>
      <c r="I293" s="40">
        <v>120</v>
      </c>
      <c r="J293" s="40">
        <f>120-110.5</f>
        <v>9.5</v>
      </c>
      <c r="K293" s="40">
        <v>0</v>
      </c>
      <c r="L293" s="40">
        <f t="shared" ref="L293:L309" si="26">K293/J293*100</f>
        <v>0</v>
      </c>
    </row>
    <row r="294" spans="1:12" ht="18.75" customHeight="1" x14ac:dyDescent="0.2">
      <c r="A294" s="28">
        <v>286</v>
      </c>
      <c r="B294" s="83" t="s">
        <v>31</v>
      </c>
      <c r="C294" s="28">
        <v>901</v>
      </c>
      <c r="D294" s="15">
        <v>800</v>
      </c>
      <c r="E294" s="12"/>
      <c r="F294" s="17"/>
      <c r="G294" s="38"/>
      <c r="H294" s="38"/>
      <c r="I294" s="39">
        <f>I295</f>
        <v>34010.800000000003</v>
      </c>
      <c r="J294" s="39">
        <f>J295</f>
        <v>33885.699999999997</v>
      </c>
      <c r="K294" s="39">
        <f>SUM(K295)</f>
        <v>20009.399999999998</v>
      </c>
      <c r="L294" s="39">
        <f t="shared" si="26"/>
        <v>59.049687626343847</v>
      </c>
    </row>
    <row r="295" spans="1:12" ht="15.75" customHeight="1" x14ac:dyDescent="0.2">
      <c r="A295" s="28">
        <v>287</v>
      </c>
      <c r="B295" s="14" t="s">
        <v>22</v>
      </c>
      <c r="C295" s="28">
        <v>901</v>
      </c>
      <c r="D295" s="15">
        <v>801</v>
      </c>
      <c r="E295" s="12"/>
      <c r="F295" s="17"/>
      <c r="G295" s="38"/>
      <c r="H295" s="38"/>
      <c r="I295" s="39">
        <f>SUM(I296)</f>
        <v>34010.800000000003</v>
      </c>
      <c r="J295" s="39">
        <f>SUM(J296)</f>
        <v>33885.699999999997</v>
      </c>
      <c r="K295" s="39">
        <f>SUM(K296)</f>
        <v>20009.399999999998</v>
      </c>
      <c r="L295" s="39">
        <f t="shared" si="26"/>
        <v>59.049687626343847</v>
      </c>
    </row>
    <row r="296" spans="1:12" ht="27" customHeight="1" x14ac:dyDescent="0.2">
      <c r="A296" s="28">
        <v>288</v>
      </c>
      <c r="B296" s="14" t="s">
        <v>229</v>
      </c>
      <c r="C296" s="28">
        <v>901</v>
      </c>
      <c r="D296" s="15">
        <v>801</v>
      </c>
      <c r="E296" s="12" t="s">
        <v>155</v>
      </c>
      <c r="F296" s="17"/>
      <c r="G296" s="38"/>
      <c r="H296" s="38"/>
      <c r="I296" s="39">
        <f>SUM(I297+I301+I306+I312+I314+I316)</f>
        <v>34010.800000000003</v>
      </c>
      <c r="J296" s="39">
        <f>SUM(J297+J301+J304+J306+J310+J312+J314+J316)</f>
        <v>33885.699999999997</v>
      </c>
      <c r="K296" s="39">
        <f>SUM(K297+K301+K306+K310+K312+K314+K316)</f>
        <v>20009.399999999998</v>
      </c>
      <c r="L296" s="39">
        <f t="shared" si="26"/>
        <v>59.049687626343847</v>
      </c>
    </row>
    <row r="297" spans="1:12" ht="25.5" x14ac:dyDescent="0.2">
      <c r="A297" s="28">
        <v>289</v>
      </c>
      <c r="B297" s="14" t="s">
        <v>83</v>
      </c>
      <c r="C297" s="28">
        <v>901</v>
      </c>
      <c r="D297" s="15">
        <v>801</v>
      </c>
      <c r="E297" s="12" t="s">
        <v>156</v>
      </c>
      <c r="F297" s="17"/>
      <c r="G297" s="38"/>
      <c r="H297" s="38"/>
      <c r="I297" s="39">
        <f>SUM(I298:I300)</f>
        <v>15965</v>
      </c>
      <c r="J297" s="39">
        <f>SUM(J298:J300)</f>
        <v>15715</v>
      </c>
      <c r="K297" s="39">
        <f>SUM(K298:K300)</f>
        <v>10410.6</v>
      </c>
      <c r="L297" s="39">
        <f t="shared" si="26"/>
        <v>66.246261533566667</v>
      </c>
    </row>
    <row r="298" spans="1:12" ht="19.5" customHeight="1" x14ac:dyDescent="0.2">
      <c r="A298" s="28">
        <v>290</v>
      </c>
      <c r="B298" s="13" t="s">
        <v>35</v>
      </c>
      <c r="C298" s="30">
        <v>901</v>
      </c>
      <c r="D298" s="16">
        <v>801</v>
      </c>
      <c r="E298" s="17" t="s">
        <v>156</v>
      </c>
      <c r="F298" s="17" t="s">
        <v>34</v>
      </c>
      <c r="G298" s="38"/>
      <c r="H298" s="38"/>
      <c r="I298" s="40">
        <v>12179.8</v>
      </c>
      <c r="J298" s="40">
        <v>12179.8</v>
      </c>
      <c r="K298" s="40">
        <v>8376.9</v>
      </c>
      <c r="L298" s="40">
        <f t="shared" si="26"/>
        <v>68.776991412010048</v>
      </c>
    </row>
    <row r="299" spans="1:12" ht="29.25" customHeight="1" x14ac:dyDescent="0.2">
      <c r="A299" s="28">
        <v>291</v>
      </c>
      <c r="B299" s="13" t="s">
        <v>179</v>
      </c>
      <c r="C299" s="30">
        <v>901</v>
      </c>
      <c r="D299" s="16">
        <v>801</v>
      </c>
      <c r="E299" s="17" t="s">
        <v>156</v>
      </c>
      <c r="F299" s="17" t="s">
        <v>62</v>
      </c>
      <c r="G299" s="38"/>
      <c r="H299" s="38"/>
      <c r="I299" s="40">
        <v>3685.2</v>
      </c>
      <c r="J299" s="40">
        <v>3435.2</v>
      </c>
      <c r="K299" s="40">
        <v>2004.7</v>
      </c>
      <c r="L299" s="40">
        <f t="shared" si="26"/>
        <v>58.357591988821611</v>
      </c>
    </row>
    <row r="300" spans="1:12" ht="17.25" customHeight="1" x14ac:dyDescent="0.2">
      <c r="A300" s="28">
        <v>292</v>
      </c>
      <c r="B300" s="13" t="s">
        <v>176</v>
      </c>
      <c r="C300" s="30">
        <v>901</v>
      </c>
      <c r="D300" s="16">
        <v>801</v>
      </c>
      <c r="E300" s="17" t="s">
        <v>156</v>
      </c>
      <c r="F300" s="17" t="s">
        <v>177</v>
      </c>
      <c r="G300" s="38"/>
      <c r="H300" s="38"/>
      <c r="I300" s="40">
        <v>100</v>
      </c>
      <c r="J300" s="40">
        <v>100</v>
      </c>
      <c r="K300" s="40">
        <v>29</v>
      </c>
      <c r="L300" s="40">
        <f t="shared" si="26"/>
        <v>28.999999999999996</v>
      </c>
    </row>
    <row r="301" spans="1:12" ht="41.25" customHeight="1" x14ac:dyDescent="0.2">
      <c r="A301" s="28">
        <v>293</v>
      </c>
      <c r="B301" s="71" t="s">
        <v>84</v>
      </c>
      <c r="C301" s="72">
        <v>901</v>
      </c>
      <c r="D301" s="73">
        <v>801</v>
      </c>
      <c r="E301" s="74" t="s">
        <v>157</v>
      </c>
      <c r="F301" s="80"/>
      <c r="G301" s="81"/>
      <c r="H301" s="81"/>
      <c r="I301" s="76">
        <f>I302+I303</f>
        <v>4507.8</v>
      </c>
      <c r="J301" s="76">
        <f>J302+J303</f>
        <v>4507.8</v>
      </c>
      <c r="K301" s="76">
        <f>SUM(K302:K303)</f>
        <v>2762.1</v>
      </c>
      <c r="L301" s="76">
        <f t="shared" si="26"/>
        <v>61.273792093704238</v>
      </c>
    </row>
    <row r="302" spans="1:12" ht="18.75" customHeight="1" x14ac:dyDescent="0.2">
      <c r="A302" s="28">
        <v>294</v>
      </c>
      <c r="B302" s="77" t="s">
        <v>35</v>
      </c>
      <c r="C302" s="78">
        <v>901</v>
      </c>
      <c r="D302" s="79">
        <v>801</v>
      </c>
      <c r="E302" s="80" t="s">
        <v>157</v>
      </c>
      <c r="F302" s="80" t="s">
        <v>34</v>
      </c>
      <c r="G302" s="81"/>
      <c r="H302" s="81"/>
      <c r="I302" s="82">
        <v>3762.1</v>
      </c>
      <c r="J302" s="82">
        <v>3762.1</v>
      </c>
      <c r="K302" s="82">
        <v>2557.6999999999998</v>
      </c>
      <c r="L302" s="82">
        <f t="shared" si="26"/>
        <v>67.985965285345955</v>
      </c>
    </row>
    <row r="303" spans="1:12" ht="29.25" customHeight="1" x14ac:dyDescent="0.2">
      <c r="A303" s="28">
        <v>295</v>
      </c>
      <c r="B303" s="77" t="s">
        <v>179</v>
      </c>
      <c r="C303" s="78">
        <v>901</v>
      </c>
      <c r="D303" s="79">
        <v>801</v>
      </c>
      <c r="E303" s="80" t="s">
        <v>157</v>
      </c>
      <c r="F303" s="80" t="s">
        <v>62</v>
      </c>
      <c r="G303" s="81"/>
      <c r="H303" s="81"/>
      <c r="I303" s="82">
        <v>745.7</v>
      </c>
      <c r="J303" s="82">
        <v>745.7</v>
      </c>
      <c r="K303" s="82">
        <v>204.4</v>
      </c>
      <c r="L303" s="82">
        <f t="shared" si="26"/>
        <v>27.410486790934691</v>
      </c>
    </row>
    <row r="304" spans="1:12" ht="97.5" customHeight="1" x14ac:dyDescent="0.2">
      <c r="A304" s="28">
        <v>296</v>
      </c>
      <c r="B304" s="42" t="s">
        <v>433</v>
      </c>
      <c r="C304" s="78">
        <v>901</v>
      </c>
      <c r="D304" s="79">
        <v>801</v>
      </c>
      <c r="E304" s="80" t="s">
        <v>435</v>
      </c>
      <c r="F304" s="80"/>
      <c r="G304" s="81"/>
      <c r="H304" s="81"/>
      <c r="I304" s="82">
        <v>0</v>
      </c>
      <c r="J304" s="39">
        <f>J305</f>
        <v>63</v>
      </c>
      <c r="K304" s="39">
        <f>SUM(K305)</f>
        <v>0</v>
      </c>
      <c r="L304" s="39">
        <f>L305</f>
        <v>0</v>
      </c>
    </row>
    <row r="305" spans="1:12" ht="29.25" customHeight="1" x14ac:dyDescent="0.2">
      <c r="A305" s="28">
        <v>297</v>
      </c>
      <c r="B305" s="77" t="s">
        <v>179</v>
      </c>
      <c r="C305" s="78">
        <v>901</v>
      </c>
      <c r="D305" s="79">
        <v>801</v>
      </c>
      <c r="E305" s="80" t="s">
        <v>435</v>
      </c>
      <c r="F305" s="80" t="s">
        <v>62</v>
      </c>
      <c r="G305" s="81"/>
      <c r="H305" s="81"/>
      <c r="I305" s="82">
        <v>0</v>
      </c>
      <c r="J305" s="82">
        <v>63</v>
      </c>
      <c r="K305" s="82">
        <v>0</v>
      </c>
      <c r="L305" s="82">
        <v>0</v>
      </c>
    </row>
    <row r="306" spans="1:12" ht="30.75" customHeight="1" x14ac:dyDescent="0.2">
      <c r="A306" s="28">
        <v>298</v>
      </c>
      <c r="B306" s="71" t="s">
        <v>85</v>
      </c>
      <c r="C306" s="72">
        <v>901</v>
      </c>
      <c r="D306" s="73">
        <v>801</v>
      </c>
      <c r="E306" s="74" t="s">
        <v>158</v>
      </c>
      <c r="F306" s="80"/>
      <c r="G306" s="81"/>
      <c r="H306" s="81"/>
      <c r="I306" s="76">
        <f>SUM(I307:I309)</f>
        <v>6294.2</v>
      </c>
      <c r="J306" s="76">
        <f>SUM(J307:J309)</f>
        <v>6294.2</v>
      </c>
      <c r="K306" s="76">
        <f>SUM(K307:K309)</f>
        <v>2664.4</v>
      </c>
      <c r="L306" s="76">
        <f t="shared" si="26"/>
        <v>42.331034921038416</v>
      </c>
    </row>
    <row r="307" spans="1:12" ht="18" customHeight="1" x14ac:dyDescent="0.2">
      <c r="A307" s="28">
        <v>299</v>
      </c>
      <c r="B307" s="77" t="s">
        <v>65</v>
      </c>
      <c r="C307" s="78">
        <v>901</v>
      </c>
      <c r="D307" s="79">
        <v>801</v>
      </c>
      <c r="E307" s="80" t="s">
        <v>158</v>
      </c>
      <c r="F307" s="80" t="s">
        <v>34</v>
      </c>
      <c r="G307" s="81"/>
      <c r="H307" s="81"/>
      <c r="I307" s="82">
        <v>2562.1</v>
      </c>
      <c r="J307" s="82">
        <v>2562.1</v>
      </c>
      <c r="K307" s="82">
        <v>1868.4</v>
      </c>
      <c r="L307" s="82">
        <f t="shared" si="26"/>
        <v>72.924554076733941</v>
      </c>
    </row>
    <row r="308" spans="1:12" ht="30" customHeight="1" x14ac:dyDescent="0.2">
      <c r="A308" s="72">
        <v>300</v>
      </c>
      <c r="B308" s="77" t="s">
        <v>179</v>
      </c>
      <c r="C308" s="78">
        <v>901</v>
      </c>
      <c r="D308" s="79">
        <v>801</v>
      </c>
      <c r="E308" s="80" t="s">
        <v>158</v>
      </c>
      <c r="F308" s="80" t="s">
        <v>62</v>
      </c>
      <c r="G308" s="81"/>
      <c r="H308" s="81"/>
      <c r="I308" s="82">
        <v>3730.1</v>
      </c>
      <c r="J308" s="82">
        <v>3730.1</v>
      </c>
      <c r="K308" s="82">
        <v>796</v>
      </c>
      <c r="L308" s="82">
        <f t="shared" si="26"/>
        <v>21.33991045816466</v>
      </c>
    </row>
    <row r="309" spans="1:12" ht="18" customHeight="1" x14ac:dyDescent="0.2">
      <c r="A309" s="72">
        <v>301</v>
      </c>
      <c r="B309" s="77" t="s">
        <v>176</v>
      </c>
      <c r="C309" s="78">
        <v>901</v>
      </c>
      <c r="D309" s="79">
        <v>801</v>
      </c>
      <c r="E309" s="80" t="s">
        <v>158</v>
      </c>
      <c r="F309" s="80" t="s">
        <v>177</v>
      </c>
      <c r="G309" s="81"/>
      <c r="H309" s="81"/>
      <c r="I309" s="82">
        <v>2</v>
      </c>
      <c r="J309" s="82">
        <v>2</v>
      </c>
      <c r="K309" s="82">
        <v>0</v>
      </c>
      <c r="L309" s="82">
        <f t="shared" si="26"/>
        <v>0</v>
      </c>
    </row>
    <row r="310" spans="1:12" ht="42" customHeight="1" x14ac:dyDescent="0.2">
      <c r="A310" s="72">
        <v>302</v>
      </c>
      <c r="B310" s="14" t="s">
        <v>434</v>
      </c>
      <c r="C310" s="78">
        <v>901</v>
      </c>
      <c r="D310" s="79">
        <v>801</v>
      </c>
      <c r="E310" s="80" t="s">
        <v>436</v>
      </c>
      <c r="F310" s="80"/>
      <c r="G310" s="81"/>
      <c r="H310" s="81"/>
      <c r="I310" s="39">
        <f>I311</f>
        <v>0</v>
      </c>
      <c r="J310" s="39">
        <f>J311</f>
        <v>96.8</v>
      </c>
      <c r="K310" s="39">
        <f>SUM(K311)</f>
        <v>96.8</v>
      </c>
      <c r="L310" s="39">
        <f>L311</f>
        <v>100</v>
      </c>
    </row>
    <row r="311" spans="1:12" ht="26.25" customHeight="1" x14ac:dyDescent="0.2">
      <c r="A311" s="72">
        <v>303</v>
      </c>
      <c r="B311" s="77" t="s">
        <v>179</v>
      </c>
      <c r="C311" s="78">
        <v>901</v>
      </c>
      <c r="D311" s="79">
        <v>801</v>
      </c>
      <c r="E311" s="80" t="s">
        <v>436</v>
      </c>
      <c r="F311" s="80" t="s">
        <v>62</v>
      </c>
      <c r="G311" s="81"/>
      <c r="H311" s="81"/>
      <c r="I311" s="82">
        <v>0</v>
      </c>
      <c r="J311" s="82">
        <v>96.8</v>
      </c>
      <c r="K311" s="82">
        <v>96.8</v>
      </c>
      <c r="L311" s="82">
        <v>100</v>
      </c>
    </row>
    <row r="312" spans="1:12" ht="30" customHeight="1" x14ac:dyDescent="0.2">
      <c r="A312" s="28">
        <v>304</v>
      </c>
      <c r="B312" s="14" t="s">
        <v>86</v>
      </c>
      <c r="C312" s="28">
        <v>901</v>
      </c>
      <c r="D312" s="15">
        <v>801</v>
      </c>
      <c r="E312" s="12" t="s">
        <v>159</v>
      </c>
      <c r="F312" s="17"/>
      <c r="G312" s="38"/>
      <c r="H312" s="38"/>
      <c r="I312" s="39">
        <f>I313</f>
        <v>286</v>
      </c>
      <c r="J312" s="39">
        <f>J313</f>
        <v>262.10000000000002</v>
      </c>
      <c r="K312" s="39">
        <f>SUM(K313)</f>
        <v>148</v>
      </c>
      <c r="L312" s="39">
        <f>L313</f>
        <v>56.466997329263634</v>
      </c>
    </row>
    <row r="313" spans="1:12" ht="29.25" customHeight="1" x14ac:dyDescent="0.2">
      <c r="A313" s="28">
        <v>305</v>
      </c>
      <c r="B313" s="13" t="s">
        <v>179</v>
      </c>
      <c r="C313" s="30">
        <v>901</v>
      </c>
      <c r="D313" s="16">
        <v>801</v>
      </c>
      <c r="E313" s="17" t="s">
        <v>159</v>
      </c>
      <c r="F313" s="17" t="s">
        <v>62</v>
      </c>
      <c r="G313" s="38"/>
      <c r="H313" s="38"/>
      <c r="I313" s="40">
        <v>286</v>
      </c>
      <c r="J313" s="40">
        <f>286-23.9</f>
        <v>262.10000000000002</v>
      </c>
      <c r="K313" s="40">
        <v>148</v>
      </c>
      <c r="L313" s="40">
        <f>K313/J313*100</f>
        <v>56.466997329263634</v>
      </c>
    </row>
    <row r="314" spans="1:12" ht="15" customHeight="1" x14ac:dyDescent="0.2">
      <c r="A314" s="28">
        <v>306</v>
      </c>
      <c r="B314" s="14" t="s">
        <v>87</v>
      </c>
      <c r="C314" s="28">
        <v>901</v>
      </c>
      <c r="D314" s="15">
        <v>801</v>
      </c>
      <c r="E314" s="12" t="s">
        <v>160</v>
      </c>
      <c r="F314" s="17"/>
      <c r="G314" s="38"/>
      <c r="H314" s="38"/>
      <c r="I314" s="39">
        <f>I315</f>
        <v>645.79999999999995</v>
      </c>
      <c r="J314" s="39">
        <f>J315</f>
        <v>634.79999999999995</v>
      </c>
      <c r="K314" s="39">
        <f>SUM(K315)</f>
        <v>152.30000000000001</v>
      </c>
      <c r="L314" s="39">
        <f>L315</f>
        <v>23.991808443604288</v>
      </c>
    </row>
    <row r="315" spans="1:12" ht="26.25" customHeight="1" x14ac:dyDescent="0.2">
      <c r="A315" s="28">
        <v>307</v>
      </c>
      <c r="B315" s="13" t="s">
        <v>179</v>
      </c>
      <c r="C315" s="30">
        <v>901</v>
      </c>
      <c r="D315" s="16">
        <v>801</v>
      </c>
      <c r="E315" s="17" t="s">
        <v>160</v>
      </c>
      <c r="F315" s="17" t="s">
        <v>62</v>
      </c>
      <c r="G315" s="38"/>
      <c r="H315" s="38"/>
      <c r="I315" s="40">
        <v>645.79999999999995</v>
      </c>
      <c r="J315" s="40">
        <f>645.8-11</f>
        <v>634.79999999999995</v>
      </c>
      <c r="K315" s="40">
        <v>152.30000000000001</v>
      </c>
      <c r="L315" s="40">
        <f>K315/J315*100</f>
        <v>23.991808443604288</v>
      </c>
    </row>
    <row r="316" spans="1:12" ht="26.25" customHeight="1" x14ac:dyDescent="0.2">
      <c r="A316" s="28">
        <v>308</v>
      </c>
      <c r="B316" s="14" t="s">
        <v>204</v>
      </c>
      <c r="C316" s="28">
        <v>901</v>
      </c>
      <c r="D316" s="15">
        <v>801</v>
      </c>
      <c r="E316" s="12" t="s">
        <v>205</v>
      </c>
      <c r="F316" s="12"/>
      <c r="G316" s="41"/>
      <c r="H316" s="41"/>
      <c r="I316" s="39">
        <f>SUM(I317)</f>
        <v>6312</v>
      </c>
      <c r="J316" s="39">
        <f>SUM(J317)</f>
        <v>6312</v>
      </c>
      <c r="K316" s="39">
        <f>SUM(K317)</f>
        <v>3775.2</v>
      </c>
      <c r="L316" s="39">
        <f>SUM(L317)</f>
        <v>59.809885931558938</v>
      </c>
    </row>
    <row r="317" spans="1:12" ht="26.25" customHeight="1" x14ac:dyDescent="0.2">
      <c r="A317" s="28">
        <v>309</v>
      </c>
      <c r="B317" s="13" t="s">
        <v>65</v>
      </c>
      <c r="C317" s="30">
        <v>901</v>
      </c>
      <c r="D317" s="16">
        <v>801</v>
      </c>
      <c r="E317" s="17" t="s">
        <v>205</v>
      </c>
      <c r="F317" s="17" t="s">
        <v>34</v>
      </c>
      <c r="G317" s="38"/>
      <c r="H317" s="38"/>
      <c r="I317" s="40">
        <v>6312</v>
      </c>
      <c r="J317" s="40">
        <v>6312</v>
      </c>
      <c r="K317" s="40">
        <v>3775.2</v>
      </c>
      <c r="L317" s="40">
        <f>K317/J317*100</f>
        <v>59.809885931558938</v>
      </c>
    </row>
    <row r="318" spans="1:12" ht="21" customHeight="1" x14ac:dyDescent="0.2">
      <c r="A318" s="28">
        <v>310</v>
      </c>
      <c r="B318" s="14" t="s">
        <v>23</v>
      </c>
      <c r="C318" s="28">
        <v>901</v>
      </c>
      <c r="D318" s="15">
        <v>1000</v>
      </c>
      <c r="E318" s="12"/>
      <c r="F318" s="17"/>
      <c r="G318" s="38"/>
      <c r="H318" s="38"/>
      <c r="I318" s="39">
        <f>SUM(I319+I323+I356+I364)</f>
        <v>31030.399999999998</v>
      </c>
      <c r="J318" s="39">
        <f>SUM(J319+J323+J356+J364)</f>
        <v>32020.2</v>
      </c>
      <c r="K318" s="39">
        <f>SUM(K319+K323+K356+K364)</f>
        <v>26050.600000000002</v>
      </c>
      <c r="L318" s="39">
        <f>K318/J318*100</f>
        <v>81.356768539859218</v>
      </c>
    </row>
    <row r="319" spans="1:12" ht="21" customHeight="1" x14ac:dyDescent="0.2">
      <c r="A319" s="28">
        <v>311</v>
      </c>
      <c r="B319" s="14" t="s">
        <v>27</v>
      </c>
      <c r="C319" s="28">
        <v>901</v>
      </c>
      <c r="D319" s="15">
        <v>1001</v>
      </c>
      <c r="E319" s="12"/>
      <c r="F319" s="17"/>
      <c r="G319" s="30"/>
      <c r="H319" s="30"/>
      <c r="I319" s="39">
        <f>SUM(I320)</f>
        <v>2850.6</v>
      </c>
      <c r="J319" s="39">
        <f>SUM(J320)</f>
        <v>2850.6</v>
      </c>
      <c r="K319" s="39">
        <f>SUM(K320)</f>
        <v>2110.5</v>
      </c>
      <c r="L319" s="39">
        <f>SUM(L320)</f>
        <v>74.037044832666808</v>
      </c>
    </row>
    <row r="320" spans="1:12" ht="39.75" customHeight="1" x14ac:dyDescent="0.2">
      <c r="A320" s="28">
        <v>312</v>
      </c>
      <c r="B320" s="14" t="s">
        <v>298</v>
      </c>
      <c r="C320" s="28">
        <v>901</v>
      </c>
      <c r="D320" s="15">
        <v>1001</v>
      </c>
      <c r="E320" s="12" t="s">
        <v>120</v>
      </c>
      <c r="F320" s="17"/>
      <c r="G320" s="38"/>
      <c r="H320" s="38"/>
      <c r="I320" s="39">
        <f>I321</f>
        <v>2850.6</v>
      </c>
      <c r="J320" s="39">
        <f>J321</f>
        <v>2850.6</v>
      </c>
      <c r="K320" s="39">
        <f>SUM(K321)</f>
        <v>2110.5</v>
      </c>
      <c r="L320" s="39">
        <f>L321</f>
        <v>74.037044832666808</v>
      </c>
    </row>
    <row r="321" spans="1:13" ht="54.75" customHeight="1" x14ac:dyDescent="0.2">
      <c r="A321" s="28">
        <v>313</v>
      </c>
      <c r="B321" s="43" t="s">
        <v>88</v>
      </c>
      <c r="C321" s="28">
        <v>901</v>
      </c>
      <c r="D321" s="15">
        <v>1001</v>
      </c>
      <c r="E321" s="12" t="s">
        <v>161</v>
      </c>
      <c r="F321" s="17"/>
      <c r="G321" s="38"/>
      <c r="H321" s="38"/>
      <c r="I321" s="39">
        <f>I322</f>
        <v>2850.6</v>
      </c>
      <c r="J321" s="39">
        <f>J322</f>
        <v>2850.6</v>
      </c>
      <c r="K321" s="39">
        <f>SUM(K322)</f>
        <v>2110.5</v>
      </c>
      <c r="L321" s="39">
        <f>L322</f>
        <v>74.037044832666808</v>
      </c>
    </row>
    <row r="322" spans="1:13" ht="25.5" x14ac:dyDescent="0.2">
      <c r="A322" s="28">
        <v>314</v>
      </c>
      <c r="B322" s="13" t="s">
        <v>39</v>
      </c>
      <c r="C322" s="30">
        <v>901</v>
      </c>
      <c r="D322" s="16">
        <v>1001</v>
      </c>
      <c r="E322" s="17" t="s">
        <v>161</v>
      </c>
      <c r="F322" s="54" t="s">
        <v>38</v>
      </c>
      <c r="G322" s="38"/>
      <c r="H322" s="38"/>
      <c r="I322" s="40">
        <v>2850.6</v>
      </c>
      <c r="J322" s="40">
        <v>2850.6</v>
      </c>
      <c r="K322" s="40">
        <v>2110.5</v>
      </c>
      <c r="L322" s="40">
        <f t="shared" ref="L322:L335" si="27">K322/J322*100</f>
        <v>74.037044832666808</v>
      </c>
    </row>
    <row r="323" spans="1:13" ht="16.5" customHeight="1" x14ac:dyDescent="0.2">
      <c r="A323" s="28">
        <v>315</v>
      </c>
      <c r="B323" s="14" t="s">
        <v>25</v>
      </c>
      <c r="C323" s="28">
        <v>901</v>
      </c>
      <c r="D323" s="15">
        <v>1003</v>
      </c>
      <c r="E323" s="12"/>
      <c r="F323" s="17"/>
      <c r="G323" s="38"/>
      <c r="H323" s="38"/>
      <c r="I323" s="39">
        <f>SUM(I324+I338+I341+I344+I348+I351)</f>
        <v>25953.8</v>
      </c>
      <c r="J323" s="39">
        <f>SUM(J324+J338+J341+J344+J348+J351)</f>
        <v>24713.5</v>
      </c>
      <c r="K323" s="39">
        <f>SUM(K324+K338+K341+K344+K348+K351)</f>
        <v>20126</v>
      </c>
      <c r="L323" s="39">
        <f t="shared" si="27"/>
        <v>81.437271127116759</v>
      </c>
    </row>
    <row r="324" spans="1:13" ht="36" customHeight="1" x14ac:dyDescent="0.2">
      <c r="A324" s="28">
        <v>316</v>
      </c>
      <c r="B324" s="71" t="s">
        <v>382</v>
      </c>
      <c r="C324" s="28">
        <v>901</v>
      </c>
      <c r="D324" s="15">
        <v>1003</v>
      </c>
      <c r="E324" s="12" t="s">
        <v>162</v>
      </c>
      <c r="F324" s="17"/>
      <c r="G324" s="38"/>
      <c r="H324" s="38"/>
      <c r="I324" s="39">
        <f>SUM(I325+I329+I332+I336)</f>
        <v>24363.4</v>
      </c>
      <c r="J324" s="39">
        <f>SUM(J325+J329+J332+J336)</f>
        <v>24685</v>
      </c>
      <c r="K324" s="39">
        <v>19958</v>
      </c>
      <c r="L324" s="39">
        <f t="shared" si="27"/>
        <v>80.850719060157999</v>
      </c>
    </row>
    <row r="325" spans="1:13" ht="120.75" customHeight="1" x14ac:dyDescent="0.2">
      <c r="A325" s="28">
        <v>317</v>
      </c>
      <c r="B325" s="14" t="s">
        <v>90</v>
      </c>
      <c r="C325" s="28">
        <v>901</v>
      </c>
      <c r="D325" s="15">
        <v>1003</v>
      </c>
      <c r="E325" s="12" t="s">
        <v>286</v>
      </c>
      <c r="F325" s="17"/>
      <c r="G325" s="38"/>
      <c r="H325" s="38"/>
      <c r="I325" s="39">
        <f>SUM(I326:I327)</f>
        <v>3654</v>
      </c>
      <c r="J325" s="39">
        <f>SUM(J326:J328)</f>
        <v>4008.3</v>
      </c>
      <c r="K325" s="39">
        <f>SUM(K326:K328)</f>
        <v>1624.5</v>
      </c>
      <c r="L325" s="39">
        <f t="shared" si="27"/>
        <v>40.528403562607593</v>
      </c>
    </row>
    <row r="326" spans="1:13" ht="27" customHeight="1" x14ac:dyDescent="0.2">
      <c r="A326" s="28">
        <v>318</v>
      </c>
      <c r="B326" s="13" t="s">
        <v>179</v>
      </c>
      <c r="C326" s="30">
        <v>901</v>
      </c>
      <c r="D326" s="16">
        <v>1003</v>
      </c>
      <c r="E326" s="17" t="s">
        <v>286</v>
      </c>
      <c r="F326" s="17" t="s">
        <v>62</v>
      </c>
      <c r="G326" s="38"/>
      <c r="H326" s="38"/>
      <c r="I326" s="40">
        <v>54</v>
      </c>
      <c r="J326" s="40">
        <v>54</v>
      </c>
      <c r="K326" s="40">
        <v>18.399999999999999</v>
      </c>
      <c r="L326" s="40">
        <f t="shared" si="27"/>
        <v>34.074074074074076</v>
      </c>
    </row>
    <row r="327" spans="1:13" ht="20.25" customHeight="1" x14ac:dyDescent="0.2">
      <c r="A327" s="28">
        <v>319</v>
      </c>
      <c r="B327" s="13" t="s">
        <v>37</v>
      </c>
      <c r="C327" s="30">
        <v>901</v>
      </c>
      <c r="D327" s="16">
        <v>1003</v>
      </c>
      <c r="E327" s="17" t="s">
        <v>286</v>
      </c>
      <c r="F327" s="17" t="s">
        <v>36</v>
      </c>
      <c r="G327" s="38"/>
      <c r="H327" s="38"/>
      <c r="I327" s="40">
        <v>3600</v>
      </c>
      <c r="J327" s="40">
        <v>0</v>
      </c>
      <c r="K327" s="40">
        <v>0</v>
      </c>
      <c r="L327" s="40">
        <v>0</v>
      </c>
    </row>
    <row r="328" spans="1:13" ht="20.25" customHeight="1" x14ac:dyDescent="0.2">
      <c r="A328" s="28">
        <v>320</v>
      </c>
      <c r="B328" s="13" t="s">
        <v>39</v>
      </c>
      <c r="C328" s="30">
        <v>901</v>
      </c>
      <c r="D328" s="16">
        <v>1003</v>
      </c>
      <c r="E328" s="17" t="s">
        <v>286</v>
      </c>
      <c r="F328" s="17" t="s">
        <v>38</v>
      </c>
      <c r="G328" s="38"/>
      <c r="H328" s="38"/>
      <c r="I328" s="40">
        <v>0</v>
      </c>
      <c r="J328" s="40">
        <v>3954.3</v>
      </c>
      <c r="K328" s="40">
        <v>1606.1</v>
      </c>
      <c r="L328" s="40">
        <f>K328/J328*100</f>
        <v>40.616544015375659</v>
      </c>
    </row>
    <row r="329" spans="1:13" ht="127.5" customHeight="1" x14ac:dyDescent="0.2">
      <c r="A329" s="28">
        <v>321</v>
      </c>
      <c r="B329" s="14" t="s">
        <v>89</v>
      </c>
      <c r="C329" s="28">
        <v>901</v>
      </c>
      <c r="D329" s="15">
        <v>1003</v>
      </c>
      <c r="E329" s="12" t="s">
        <v>163</v>
      </c>
      <c r="F329" s="17"/>
      <c r="G329" s="38"/>
      <c r="H329" s="38"/>
      <c r="I329" s="39">
        <f>SUM(I330:I331)</f>
        <v>2439.4</v>
      </c>
      <c r="J329" s="39">
        <f>SUM(J330:J331)</f>
        <v>2439.4</v>
      </c>
      <c r="K329" s="39">
        <f>SUM(K330:K331)</f>
        <v>2006.9</v>
      </c>
      <c r="L329" s="39">
        <f t="shared" si="27"/>
        <v>82.270230384520787</v>
      </c>
    </row>
    <row r="330" spans="1:13" ht="38.25" x14ac:dyDescent="0.2">
      <c r="A330" s="28">
        <v>322</v>
      </c>
      <c r="B330" s="13" t="s">
        <v>179</v>
      </c>
      <c r="C330" s="30">
        <v>901</v>
      </c>
      <c r="D330" s="16">
        <v>1003</v>
      </c>
      <c r="E330" s="17" t="s">
        <v>163</v>
      </c>
      <c r="F330" s="17" t="s">
        <v>62</v>
      </c>
      <c r="G330" s="38"/>
      <c r="H330" s="38"/>
      <c r="I330" s="40">
        <v>39.4</v>
      </c>
      <c r="J330" s="40">
        <v>39.4</v>
      </c>
      <c r="K330" s="40">
        <v>31</v>
      </c>
      <c r="L330" s="40">
        <f t="shared" si="27"/>
        <v>78.680203045685289</v>
      </c>
    </row>
    <row r="331" spans="1:13" ht="25.5" x14ac:dyDescent="0.2">
      <c r="A331" s="28">
        <v>323</v>
      </c>
      <c r="B331" s="13" t="s">
        <v>39</v>
      </c>
      <c r="C331" s="30">
        <v>901</v>
      </c>
      <c r="D331" s="16">
        <v>1003</v>
      </c>
      <c r="E331" s="17" t="s">
        <v>163</v>
      </c>
      <c r="F331" s="17" t="s">
        <v>38</v>
      </c>
      <c r="G331" s="38"/>
      <c r="H331" s="38"/>
      <c r="I331" s="40">
        <v>2400</v>
      </c>
      <c r="J331" s="40">
        <v>2400</v>
      </c>
      <c r="K331" s="40">
        <v>1975.9</v>
      </c>
      <c r="L331" s="40">
        <f t="shared" si="27"/>
        <v>82.32916666666668</v>
      </c>
    </row>
    <row r="332" spans="1:13" ht="130.5" customHeight="1" x14ac:dyDescent="0.2">
      <c r="A332" s="28">
        <v>324</v>
      </c>
      <c r="B332" s="14" t="s">
        <v>91</v>
      </c>
      <c r="C332" s="28">
        <v>901</v>
      </c>
      <c r="D332" s="15">
        <v>1003</v>
      </c>
      <c r="E332" s="12" t="s">
        <v>287</v>
      </c>
      <c r="F332" s="17"/>
      <c r="G332" s="38"/>
      <c r="H332" s="38"/>
      <c r="I332" s="39">
        <f>SUM(I333:I334)</f>
        <v>18270</v>
      </c>
      <c r="J332" s="39">
        <f>SUM(J333:J335)</f>
        <v>18230</v>
      </c>
      <c r="K332" s="39">
        <f>SUM(K333:K335)</f>
        <v>16319.199999999999</v>
      </c>
      <c r="L332" s="39">
        <f t="shared" si="27"/>
        <v>89.518376302797577</v>
      </c>
      <c r="M332" s="6"/>
    </row>
    <row r="333" spans="1:13" ht="28.5" customHeight="1" x14ac:dyDescent="0.2">
      <c r="A333" s="28">
        <v>325</v>
      </c>
      <c r="B333" s="13" t="s">
        <v>179</v>
      </c>
      <c r="C333" s="30">
        <v>901</v>
      </c>
      <c r="D333" s="16">
        <v>1003</v>
      </c>
      <c r="E333" s="17" t="s">
        <v>287</v>
      </c>
      <c r="F333" s="17" t="s">
        <v>62</v>
      </c>
      <c r="G333" s="38"/>
      <c r="H333" s="38"/>
      <c r="I333" s="40">
        <v>270</v>
      </c>
      <c r="J333" s="40">
        <v>230</v>
      </c>
      <c r="K333" s="40">
        <v>182.8</v>
      </c>
      <c r="L333" s="40">
        <f t="shared" si="27"/>
        <v>79.478260869565219</v>
      </c>
    </row>
    <row r="334" spans="1:13" ht="16.5" customHeight="1" x14ac:dyDescent="0.2">
      <c r="A334" s="28">
        <v>326</v>
      </c>
      <c r="B334" s="13" t="s">
        <v>37</v>
      </c>
      <c r="C334" s="30">
        <v>901</v>
      </c>
      <c r="D334" s="16">
        <v>1003</v>
      </c>
      <c r="E334" s="17" t="s">
        <v>287</v>
      </c>
      <c r="F334" s="17" t="s">
        <v>36</v>
      </c>
      <c r="G334" s="38"/>
      <c r="H334" s="38"/>
      <c r="I334" s="40">
        <v>18000</v>
      </c>
      <c r="J334" s="40">
        <v>0</v>
      </c>
      <c r="K334" s="40">
        <v>0</v>
      </c>
      <c r="L334" s="40">
        <v>0</v>
      </c>
    </row>
    <row r="335" spans="1:13" ht="16.5" customHeight="1" x14ac:dyDescent="0.2">
      <c r="A335" s="28">
        <v>327</v>
      </c>
      <c r="B335" s="13" t="s">
        <v>397</v>
      </c>
      <c r="C335" s="30">
        <v>901</v>
      </c>
      <c r="D335" s="16">
        <v>1003</v>
      </c>
      <c r="E335" s="17" t="s">
        <v>287</v>
      </c>
      <c r="F335" s="17" t="s">
        <v>38</v>
      </c>
      <c r="G335" s="38"/>
      <c r="H335" s="38"/>
      <c r="I335" s="40">
        <v>0</v>
      </c>
      <c r="J335" s="40">
        <v>18000</v>
      </c>
      <c r="K335" s="40">
        <v>16136.4</v>
      </c>
      <c r="L335" s="40">
        <f t="shared" si="27"/>
        <v>89.646666666666661</v>
      </c>
    </row>
    <row r="336" spans="1:13" ht="66" customHeight="1" x14ac:dyDescent="0.2">
      <c r="A336" s="28">
        <v>328</v>
      </c>
      <c r="B336" s="14" t="s">
        <v>396</v>
      </c>
      <c r="C336" s="28">
        <v>901</v>
      </c>
      <c r="D336" s="15">
        <v>1003</v>
      </c>
      <c r="E336" s="95" t="s">
        <v>398</v>
      </c>
      <c r="F336" s="12"/>
      <c r="G336" s="38"/>
      <c r="H336" s="38"/>
      <c r="I336" s="39">
        <f>SUM(I337)</f>
        <v>0</v>
      </c>
      <c r="J336" s="39">
        <f>SUM(J337)</f>
        <v>7.3</v>
      </c>
      <c r="K336" s="39">
        <f>SUM(K337)</f>
        <v>7.3</v>
      </c>
      <c r="L336" s="39">
        <f>SUM(L337)</f>
        <v>100</v>
      </c>
    </row>
    <row r="337" spans="1:12" ht="35.25" customHeight="1" x14ac:dyDescent="0.2">
      <c r="A337" s="28">
        <v>329</v>
      </c>
      <c r="B337" s="13" t="s">
        <v>397</v>
      </c>
      <c r="C337" s="30">
        <v>901</v>
      </c>
      <c r="D337" s="16">
        <v>1003</v>
      </c>
      <c r="E337" s="96" t="s">
        <v>398</v>
      </c>
      <c r="F337" s="17" t="s">
        <v>38</v>
      </c>
      <c r="G337" s="38"/>
      <c r="H337" s="38"/>
      <c r="I337" s="40">
        <v>0</v>
      </c>
      <c r="J337" s="40">
        <v>7.3</v>
      </c>
      <c r="K337" s="40">
        <v>7.3</v>
      </c>
      <c r="L337" s="40">
        <f>K337/J337*100</f>
        <v>100</v>
      </c>
    </row>
    <row r="338" spans="1:12" ht="44.25" customHeight="1" x14ac:dyDescent="0.2">
      <c r="A338" s="28">
        <v>330</v>
      </c>
      <c r="B338" s="14" t="s">
        <v>383</v>
      </c>
      <c r="C338" s="28">
        <v>901</v>
      </c>
      <c r="D338" s="15">
        <v>1003</v>
      </c>
      <c r="E338" s="12" t="s">
        <v>164</v>
      </c>
      <c r="F338" s="17"/>
      <c r="G338" s="38"/>
      <c r="H338" s="38"/>
      <c r="I338" s="39">
        <f t="shared" ref="I338:L339" si="28">SUM(I339)</f>
        <v>8.5</v>
      </c>
      <c r="J338" s="39">
        <f t="shared" si="28"/>
        <v>8.5</v>
      </c>
      <c r="K338" s="39">
        <f t="shared" si="28"/>
        <v>6.4</v>
      </c>
      <c r="L338" s="39">
        <f t="shared" si="28"/>
        <v>75.294117647058826</v>
      </c>
    </row>
    <row r="339" spans="1:12" ht="42" customHeight="1" x14ac:dyDescent="0.2">
      <c r="A339" s="28">
        <v>331</v>
      </c>
      <c r="B339" s="51" t="s">
        <v>272</v>
      </c>
      <c r="C339" s="28">
        <v>901</v>
      </c>
      <c r="D339" s="15">
        <v>1003</v>
      </c>
      <c r="E339" s="11" t="s">
        <v>296</v>
      </c>
      <c r="F339" s="17"/>
      <c r="G339" s="38"/>
      <c r="H339" s="38"/>
      <c r="I339" s="39">
        <f t="shared" si="28"/>
        <v>8.5</v>
      </c>
      <c r="J339" s="39">
        <f t="shared" si="28"/>
        <v>8.5</v>
      </c>
      <c r="K339" s="39">
        <f t="shared" si="28"/>
        <v>6.4</v>
      </c>
      <c r="L339" s="39">
        <f t="shared" si="28"/>
        <v>75.294117647058826</v>
      </c>
    </row>
    <row r="340" spans="1:12" ht="18" customHeight="1" x14ac:dyDescent="0.2">
      <c r="A340" s="28">
        <v>332</v>
      </c>
      <c r="B340" s="13" t="s">
        <v>37</v>
      </c>
      <c r="C340" s="30">
        <v>901</v>
      </c>
      <c r="D340" s="16">
        <v>1003</v>
      </c>
      <c r="E340" s="54" t="s">
        <v>296</v>
      </c>
      <c r="F340" s="54" t="s">
        <v>36</v>
      </c>
      <c r="G340" s="38"/>
      <c r="H340" s="38"/>
      <c r="I340" s="40">
        <v>8.5</v>
      </c>
      <c r="J340" s="40">
        <v>8.5</v>
      </c>
      <c r="K340" s="40">
        <v>6.4</v>
      </c>
      <c r="L340" s="40">
        <f>K340/J340*100</f>
        <v>75.294117647058826</v>
      </c>
    </row>
    <row r="341" spans="1:12" ht="39" customHeight="1" x14ac:dyDescent="0.2">
      <c r="A341" s="28">
        <v>333</v>
      </c>
      <c r="B341" s="14" t="s">
        <v>325</v>
      </c>
      <c r="C341" s="28">
        <v>901</v>
      </c>
      <c r="D341" s="15">
        <v>1003</v>
      </c>
      <c r="E341" s="11" t="s">
        <v>165</v>
      </c>
      <c r="F341" s="17"/>
      <c r="G341" s="38"/>
      <c r="H341" s="38"/>
      <c r="I341" s="39">
        <f>SUM(I342)</f>
        <v>305.3</v>
      </c>
      <c r="J341" s="39">
        <f>SUM(J342)</f>
        <v>0</v>
      </c>
      <c r="K341" s="39">
        <f>SUM(K342)</f>
        <v>0</v>
      </c>
      <c r="L341" s="39">
        <f>SUM(L342)</f>
        <v>0</v>
      </c>
    </row>
    <row r="342" spans="1:12" ht="45" customHeight="1" x14ac:dyDescent="0.2">
      <c r="A342" s="28">
        <v>334</v>
      </c>
      <c r="B342" s="91" t="s">
        <v>385</v>
      </c>
      <c r="C342" s="28">
        <v>901</v>
      </c>
      <c r="D342" s="15">
        <v>1003</v>
      </c>
      <c r="E342" s="89" t="s">
        <v>384</v>
      </c>
      <c r="F342" s="17"/>
      <c r="G342" s="38"/>
      <c r="H342" s="38"/>
      <c r="I342" s="39">
        <f>I343</f>
        <v>305.3</v>
      </c>
      <c r="J342" s="39">
        <f>J343</f>
        <v>0</v>
      </c>
      <c r="K342" s="39">
        <f>SUM(K343)</f>
        <v>0</v>
      </c>
      <c r="L342" s="39">
        <f>L343</f>
        <v>0</v>
      </c>
    </row>
    <row r="343" spans="1:12" ht="25.5" x14ac:dyDescent="0.2">
      <c r="A343" s="28">
        <v>335</v>
      </c>
      <c r="B343" s="13" t="s">
        <v>39</v>
      </c>
      <c r="C343" s="30">
        <v>901</v>
      </c>
      <c r="D343" s="16">
        <v>1003</v>
      </c>
      <c r="E343" s="90" t="s">
        <v>384</v>
      </c>
      <c r="F343" s="17" t="s">
        <v>38</v>
      </c>
      <c r="G343" s="38"/>
      <c r="H343" s="38"/>
      <c r="I343" s="40">
        <v>305.3</v>
      </c>
      <c r="J343" s="40">
        <v>0</v>
      </c>
      <c r="K343" s="40">
        <v>0</v>
      </c>
      <c r="L343" s="40">
        <v>0</v>
      </c>
    </row>
    <row r="344" spans="1:12" ht="32.25" customHeight="1" x14ac:dyDescent="0.2">
      <c r="A344" s="28">
        <v>336</v>
      </c>
      <c r="B344" s="14" t="s">
        <v>348</v>
      </c>
      <c r="C344" s="28">
        <v>901</v>
      </c>
      <c r="D344" s="15">
        <v>1003</v>
      </c>
      <c r="E344" s="11" t="s">
        <v>222</v>
      </c>
      <c r="F344" s="12"/>
      <c r="G344" s="41"/>
      <c r="H344" s="41"/>
      <c r="I344" s="39">
        <f t="shared" ref="I344:J346" si="29">SUM(I345)</f>
        <v>1256.5999999999999</v>
      </c>
      <c r="J344" s="39">
        <f t="shared" si="29"/>
        <v>0</v>
      </c>
      <c r="K344" s="39">
        <v>0</v>
      </c>
      <c r="L344" s="39">
        <f>SUM(L345)</f>
        <v>0</v>
      </c>
    </row>
    <row r="345" spans="1:12" ht="62.25" customHeight="1" x14ac:dyDescent="0.2">
      <c r="A345" s="28">
        <v>337</v>
      </c>
      <c r="B345" s="14" t="s">
        <v>220</v>
      </c>
      <c r="C345" s="28">
        <v>901</v>
      </c>
      <c r="D345" s="15">
        <v>1003</v>
      </c>
      <c r="E345" s="11" t="s">
        <v>292</v>
      </c>
      <c r="F345" s="12"/>
      <c r="G345" s="41"/>
      <c r="H345" s="41"/>
      <c r="I345" s="39">
        <f t="shared" si="29"/>
        <v>1256.5999999999999</v>
      </c>
      <c r="J345" s="39">
        <f t="shared" si="29"/>
        <v>0</v>
      </c>
      <c r="K345" s="39">
        <v>0</v>
      </c>
      <c r="L345" s="39">
        <f>SUM(L346)</f>
        <v>0</v>
      </c>
    </row>
    <row r="346" spans="1:12" ht="30" customHeight="1" x14ac:dyDescent="0.2">
      <c r="A346" s="28">
        <v>338</v>
      </c>
      <c r="B346" s="14" t="s">
        <v>221</v>
      </c>
      <c r="C346" s="28">
        <v>901</v>
      </c>
      <c r="D346" s="15">
        <v>1003</v>
      </c>
      <c r="E346" s="11" t="s">
        <v>273</v>
      </c>
      <c r="F346" s="12"/>
      <c r="G346" s="41"/>
      <c r="H346" s="41"/>
      <c r="I346" s="39">
        <f t="shared" si="29"/>
        <v>1256.5999999999999</v>
      </c>
      <c r="J346" s="39">
        <f t="shared" si="29"/>
        <v>0</v>
      </c>
      <c r="K346" s="39">
        <v>0</v>
      </c>
      <c r="L346" s="39">
        <f>SUM(L347)</f>
        <v>0</v>
      </c>
    </row>
    <row r="347" spans="1:12" ht="27.75" customHeight="1" x14ac:dyDescent="0.2">
      <c r="A347" s="28">
        <v>339</v>
      </c>
      <c r="B347" s="13" t="s">
        <v>39</v>
      </c>
      <c r="C347" s="30">
        <v>901</v>
      </c>
      <c r="D347" s="16">
        <v>1003</v>
      </c>
      <c r="E347" s="54" t="s">
        <v>273</v>
      </c>
      <c r="F347" s="17" t="s">
        <v>38</v>
      </c>
      <c r="G347" s="38"/>
      <c r="H347" s="38"/>
      <c r="I347" s="40">
        <v>1256.5999999999999</v>
      </c>
      <c r="J347" s="40">
        <f>1256.6-1256.6</f>
        <v>0</v>
      </c>
      <c r="K347" s="40">
        <v>0</v>
      </c>
      <c r="L347" s="40">
        <f>1256.6-1256.6</f>
        <v>0</v>
      </c>
    </row>
    <row r="348" spans="1:12" ht="30" customHeight="1" x14ac:dyDescent="0.2">
      <c r="A348" s="28">
        <v>340</v>
      </c>
      <c r="B348" s="51" t="s">
        <v>386</v>
      </c>
      <c r="C348" s="28">
        <v>901</v>
      </c>
      <c r="D348" s="15">
        <v>1003</v>
      </c>
      <c r="E348" s="11" t="s">
        <v>227</v>
      </c>
      <c r="F348" s="12"/>
      <c r="G348" s="41"/>
      <c r="H348" s="41"/>
      <c r="I348" s="39">
        <f t="shared" ref="I348:L349" si="30">SUM(I349)</f>
        <v>5</v>
      </c>
      <c r="J348" s="39">
        <f t="shared" si="30"/>
        <v>5</v>
      </c>
      <c r="K348" s="39">
        <f t="shared" si="30"/>
        <v>0</v>
      </c>
      <c r="L348" s="39">
        <f t="shared" si="30"/>
        <v>0</v>
      </c>
    </row>
    <row r="349" spans="1:12" ht="45.75" customHeight="1" x14ac:dyDescent="0.2">
      <c r="A349" s="28">
        <v>341</v>
      </c>
      <c r="B349" s="14" t="s">
        <v>274</v>
      </c>
      <c r="C349" s="28">
        <v>901</v>
      </c>
      <c r="D349" s="15">
        <v>1003</v>
      </c>
      <c r="E349" s="11" t="s">
        <v>275</v>
      </c>
      <c r="F349" s="12"/>
      <c r="G349" s="41"/>
      <c r="H349" s="41"/>
      <c r="I349" s="39">
        <f t="shared" si="30"/>
        <v>5</v>
      </c>
      <c r="J349" s="39">
        <f t="shared" si="30"/>
        <v>5</v>
      </c>
      <c r="K349" s="39">
        <f t="shared" si="30"/>
        <v>0</v>
      </c>
      <c r="L349" s="39">
        <f t="shared" si="30"/>
        <v>0</v>
      </c>
    </row>
    <row r="350" spans="1:12" ht="30" customHeight="1" x14ac:dyDescent="0.2">
      <c r="A350" s="28">
        <v>342</v>
      </c>
      <c r="B350" s="13" t="s">
        <v>179</v>
      </c>
      <c r="C350" s="30">
        <v>901</v>
      </c>
      <c r="D350" s="16">
        <v>1003</v>
      </c>
      <c r="E350" s="54" t="s">
        <v>275</v>
      </c>
      <c r="F350" s="17" t="s">
        <v>62</v>
      </c>
      <c r="G350" s="38"/>
      <c r="H350" s="38"/>
      <c r="I350" s="40">
        <v>5</v>
      </c>
      <c r="J350" s="40">
        <v>5</v>
      </c>
      <c r="K350" s="40">
        <v>0</v>
      </c>
      <c r="L350" s="40">
        <f>K350/J350*100</f>
        <v>0</v>
      </c>
    </row>
    <row r="351" spans="1:12" ht="20.25" customHeight="1" x14ac:dyDescent="0.2">
      <c r="A351" s="28">
        <v>343</v>
      </c>
      <c r="B351" s="14" t="s">
        <v>58</v>
      </c>
      <c r="C351" s="28">
        <v>901</v>
      </c>
      <c r="D351" s="15">
        <v>1003</v>
      </c>
      <c r="E351" s="11" t="s">
        <v>112</v>
      </c>
      <c r="F351" s="12"/>
      <c r="G351" s="41"/>
      <c r="H351" s="41"/>
      <c r="I351" s="39">
        <f>SUM(I354)</f>
        <v>15</v>
      </c>
      <c r="J351" s="39">
        <f>SUM(J354)</f>
        <v>15</v>
      </c>
      <c r="K351" s="39">
        <f>SUM(K352+K354)</f>
        <v>161.6</v>
      </c>
      <c r="L351" s="39">
        <f>K351/J351*100</f>
        <v>1077.3333333333333</v>
      </c>
    </row>
    <row r="352" spans="1:12" ht="20.25" customHeight="1" x14ac:dyDescent="0.2">
      <c r="A352" s="28">
        <v>344</v>
      </c>
      <c r="B352" s="14" t="s">
        <v>6</v>
      </c>
      <c r="C352" s="28">
        <v>901</v>
      </c>
      <c r="D352" s="15">
        <v>1003</v>
      </c>
      <c r="E352" s="11" t="s">
        <v>114</v>
      </c>
      <c r="F352" s="12"/>
      <c r="G352" s="41"/>
      <c r="H352" s="41"/>
      <c r="I352" s="39">
        <v>0</v>
      </c>
      <c r="J352" s="39">
        <v>0</v>
      </c>
      <c r="K352" s="39">
        <f>SUM(K353)</f>
        <v>160</v>
      </c>
      <c r="L352" s="39">
        <v>0</v>
      </c>
    </row>
    <row r="353" spans="1:12" ht="33.75" customHeight="1" x14ac:dyDescent="0.2">
      <c r="A353" s="28">
        <v>345</v>
      </c>
      <c r="B353" s="13" t="s">
        <v>39</v>
      </c>
      <c r="C353" s="30">
        <v>901</v>
      </c>
      <c r="D353" s="16">
        <v>1003</v>
      </c>
      <c r="E353" s="54" t="s">
        <v>114</v>
      </c>
      <c r="F353" s="17" t="s">
        <v>38</v>
      </c>
      <c r="G353" s="38"/>
      <c r="H353" s="38"/>
      <c r="I353" s="40">
        <v>0</v>
      </c>
      <c r="J353" s="40">
        <v>0</v>
      </c>
      <c r="K353" s="40">
        <v>160</v>
      </c>
      <c r="L353" s="40">
        <v>0</v>
      </c>
    </row>
    <row r="354" spans="1:12" ht="63.75" x14ac:dyDescent="0.2">
      <c r="A354" s="28">
        <v>346</v>
      </c>
      <c r="B354" s="42" t="s">
        <v>105</v>
      </c>
      <c r="C354" s="28">
        <v>901</v>
      </c>
      <c r="D354" s="15">
        <v>1003</v>
      </c>
      <c r="E354" s="11" t="s">
        <v>276</v>
      </c>
      <c r="F354" s="54"/>
      <c r="G354" s="38"/>
      <c r="H354" s="38"/>
      <c r="I354" s="39">
        <f>I355</f>
        <v>15</v>
      </c>
      <c r="J354" s="39">
        <f>J355</f>
        <v>15</v>
      </c>
      <c r="K354" s="39">
        <f>SUM(K355)</f>
        <v>1.6</v>
      </c>
      <c r="L354" s="39">
        <f>L355</f>
        <v>10.666666666666668</v>
      </c>
    </row>
    <row r="355" spans="1:12" ht="38.25" x14ac:dyDescent="0.2">
      <c r="A355" s="28">
        <v>347</v>
      </c>
      <c r="B355" s="13" t="s">
        <v>181</v>
      </c>
      <c r="C355" s="30">
        <v>901</v>
      </c>
      <c r="D355" s="16">
        <v>1003</v>
      </c>
      <c r="E355" s="54" t="s">
        <v>276</v>
      </c>
      <c r="F355" s="54" t="s">
        <v>44</v>
      </c>
      <c r="G355" s="38"/>
      <c r="H355" s="38"/>
      <c r="I355" s="40">
        <v>15</v>
      </c>
      <c r="J355" s="40">
        <v>15</v>
      </c>
      <c r="K355" s="40">
        <v>1.6</v>
      </c>
      <c r="L355" s="40">
        <f>K355/J355*100</f>
        <v>10.666666666666668</v>
      </c>
    </row>
    <row r="356" spans="1:12" ht="17.25" customHeight="1" x14ac:dyDescent="0.2">
      <c r="A356" s="28">
        <v>348</v>
      </c>
      <c r="B356" s="14" t="s">
        <v>403</v>
      </c>
      <c r="C356" s="28">
        <v>901</v>
      </c>
      <c r="D356" s="15">
        <v>1004</v>
      </c>
      <c r="E356" s="11"/>
      <c r="F356" s="11"/>
      <c r="G356" s="41"/>
      <c r="H356" s="41"/>
      <c r="I356" s="39">
        <f>SUM(I357+I360)</f>
        <v>0</v>
      </c>
      <c r="J356" s="39">
        <f>SUM(J357+J360)</f>
        <v>2544.4</v>
      </c>
      <c r="K356" s="39">
        <f>SUM(K357+K360)</f>
        <v>2544.4</v>
      </c>
      <c r="L356" s="39">
        <f>K356/J356*100</f>
        <v>100</v>
      </c>
    </row>
    <row r="357" spans="1:12" ht="41.25" customHeight="1" x14ac:dyDescent="0.2">
      <c r="A357" s="28">
        <v>349</v>
      </c>
      <c r="B357" s="14" t="s">
        <v>335</v>
      </c>
      <c r="C357" s="28">
        <v>901</v>
      </c>
      <c r="D357" s="15">
        <v>1004</v>
      </c>
      <c r="E357" s="12" t="s">
        <v>151</v>
      </c>
      <c r="F357" s="12"/>
      <c r="G357" s="41"/>
      <c r="H357" s="41"/>
      <c r="I357" s="39">
        <f t="shared" ref="I357:K358" si="31">SUM(I358)</f>
        <v>0</v>
      </c>
      <c r="J357" s="39">
        <f t="shared" si="31"/>
        <v>33</v>
      </c>
      <c r="K357" s="39">
        <f t="shared" si="31"/>
        <v>33</v>
      </c>
      <c r="L357" s="39">
        <f>K357/J357*100</f>
        <v>100</v>
      </c>
    </row>
    <row r="358" spans="1:12" ht="63.75" x14ac:dyDescent="0.2">
      <c r="A358" s="28">
        <v>350</v>
      </c>
      <c r="B358" s="14" t="s">
        <v>404</v>
      </c>
      <c r="C358" s="28">
        <v>901</v>
      </c>
      <c r="D358" s="15">
        <v>1004</v>
      </c>
      <c r="E358" s="12" t="s">
        <v>393</v>
      </c>
      <c r="F358" s="17"/>
      <c r="G358" s="41"/>
      <c r="H358" s="41"/>
      <c r="I358" s="39">
        <f t="shared" si="31"/>
        <v>0</v>
      </c>
      <c r="J358" s="39">
        <f t="shared" si="31"/>
        <v>33</v>
      </c>
      <c r="K358" s="39">
        <f t="shared" si="31"/>
        <v>33</v>
      </c>
      <c r="L358" s="39">
        <f>SUM(L359)</f>
        <v>100</v>
      </c>
    </row>
    <row r="359" spans="1:12" ht="19.5" customHeight="1" x14ac:dyDescent="0.2">
      <c r="A359" s="28">
        <v>351</v>
      </c>
      <c r="B359" s="13" t="s">
        <v>289</v>
      </c>
      <c r="C359" s="30">
        <v>901</v>
      </c>
      <c r="D359" s="16">
        <v>1004</v>
      </c>
      <c r="E359" s="17" t="s">
        <v>393</v>
      </c>
      <c r="F359" s="17" t="s">
        <v>290</v>
      </c>
      <c r="G359" s="38"/>
      <c r="H359" s="38"/>
      <c r="I359" s="40">
        <v>0</v>
      </c>
      <c r="J359" s="40">
        <v>33</v>
      </c>
      <c r="K359" s="40">
        <v>33</v>
      </c>
      <c r="L359" s="40">
        <f>K359/J359*100</f>
        <v>100</v>
      </c>
    </row>
    <row r="360" spans="1:12" ht="37.5" customHeight="1" x14ac:dyDescent="0.2">
      <c r="A360" s="28">
        <v>352</v>
      </c>
      <c r="B360" s="14" t="s">
        <v>348</v>
      </c>
      <c r="C360" s="28">
        <v>901</v>
      </c>
      <c r="D360" s="15">
        <v>1004</v>
      </c>
      <c r="E360" s="11" t="s">
        <v>222</v>
      </c>
      <c r="F360" s="12"/>
      <c r="G360" s="41"/>
      <c r="H360" s="41"/>
      <c r="I360" s="39">
        <f t="shared" ref="I360:J362" si="32">SUM(I361)</f>
        <v>0</v>
      </c>
      <c r="J360" s="39">
        <f t="shared" si="32"/>
        <v>2511.4</v>
      </c>
      <c r="K360" s="39">
        <f t="shared" ref="K360:L362" si="33">SUM(K361)</f>
        <v>2511.4</v>
      </c>
      <c r="L360" s="39">
        <f t="shared" si="33"/>
        <v>100</v>
      </c>
    </row>
    <row r="361" spans="1:12" ht="54.75" customHeight="1" x14ac:dyDescent="0.2">
      <c r="A361" s="28">
        <v>353</v>
      </c>
      <c r="B361" s="14" t="s">
        <v>220</v>
      </c>
      <c r="C361" s="28">
        <v>901</v>
      </c>
      <c r="D361" s="15">
        <v>1004</v>
      </c>
      <c r="E361" s="11" t="s">
        <v>292</v>
      </c>
      <c r="F361" s="12"/>
      <c r="G361" s="41"/>
      <c r="H361" s="41"/>
      <c r="I361" s="39">
        <f t="shared" si="32"/>
        <v>0</v>
      </c>
      <c r="J361" s="39">
        <f t="shared" si="32"/>
        <v>2511.4</v>
      </c>
      <c r="K361" s="39">
        <f t="shared" si="33"/>
        <v>2511.4</v>
      </c>
      <c r="L361" s="39">
        <f t="shared" si="33"/>
        <v>100</v>
      </c>
    </row>
    <row r="362" spans="1:12" ht="40.5" customHeight="1" x14ac:dyDescent="0.2">
      <c r="A362" s="28">
        <v>354</v>
      </c>
      <c r="B362" s="91" t="s">
        <v>405</v>
      </c>
      <c r="C362" s="28">
        <v>901</v>
      </c>
      <c r="D362" s="15">
        <v>1004</v>
      </c>
      <c r="E362" s="89" t="s">
        <v>406</v>
      </c>
      <c r="F362" s="12"/>
      <c r="G362" s="41"/>
      <c r="H362" s="41"/>
      <c r="I362" s="39">
        <f t="shared" si="32"/>
        <v>0</v>
      </c>
      <c r="J362" s="39">
        <f t="shared" si="32"/>
        <v>2511.4</v>
      </c>
      <c r="K362" s="39">
        <f t="shared" si="33"/>
        <v>2511.4</v>
      </c>
      <c r="L362" s="39">
        <f t="shared" si="33"/>
        <v>100</v>
      </c>
    </row>
    <row r="363" spans="1:12" ht="28.5" customHeight="1" x14ac:dyDescent="0.2">
      <c r="A363" s="28">
        <v>355</v>
      </c>
      <c r="B363" s="13" t="s">
        <v>39</v>
      </c>
      <c r="C363" s="30">
        <v>901</v>
      </c>
      <c r="D363" s="16">
        <v>1004</v>
      </c>
      <c r="E363" s="81" t="s">
        <v>406</v>
      </c>
      <c r="F363" s="17" t="s">
        <v>38</v>
      </c>
      <c r="G363" s="38"/>
      <c r="H363" s="38"/>
      <c r="I363" s="40">
        <v>0</v>
      </c>
      <c r="J363" s="40">
        <v>2511.4</v>
      </c>
      <c r="K363" s="40">
        <v>2511.4</v>
      </c>
      <c r="L363" s="40">
        <f t="shared" ref="L363:L374" si="34">K363/J363*100</f>
        <v>100</v>
      </c>
    </row>
    <row r="364" spans="1:12" ht="16.5" customHeight="1" x14ac:dyDescent="0.2">
      <c r="A364" s="28">
        <v>356</v>
      </c>
      <c r="B364" s="14" t="s">
        <v>32</v>
      </c>
      <c r="C364" s="28">
        <v>901</v>
      </c>
      <c r="D364" s="15">
        <v>1006</v>
      </c>
      <c r="E364" s="11"/>
      <c r="F364" s="54"/>
      <c r="G364" s="38"/>
      <c r="H364" s="38"/>
      <c r="I364" s="39">
        <f>SUM(I365)</f>
        <v>2226</v>
      </c>
      <c r="J364" s="39">
        <f>SUM(J365)</f>
        <v>1911.6999999999998</v>
      </c>
      <c r="K364" s="39">
        <f>SUM(K365)</f>
        <v>1269.7</v>
      </c>
      <c r="L364" s="39">
        <f t="shared" si="34"/>
        <v>66.417324894073346</v>
      </c>
    </row>
    <row r="365" spans="1:12" ht="36" customHeight="1" x14ac:dyDescent="0.2">
      <c r="A365" s="28">
        <v>357</v>
      </c>
      <c r="B365" s="71" t="s">
        <v>382</v>
      </c>
      <c r="C365" s="28">
        <v>901</v>
      </c>
      <c r="D365" s="15">
        <v>1006</v>
      </c>
      <c r="E365" s="12" t="s">
        <v>162</v>
      </c>
      <c r="F365" s="17"/>
      <c r="G365" s="38"/>
      <c r="H365" s="38"/>
      <c r="I365" s="39">
        <f>I366+I369</f>
        <v>2226</v>
      </c>
      <c r="J365" s="39">
        <f>J366+J369</f>
        <v>1911.6999999999998</v>
      </c>
      <c r="K365" s="39">
        <f>SUM(K366+K369)</f>
        <v>1269.7</v>
      </c>
      <c r="L365" s="39">
        <f t="shared" si="34"/>
        <v>66.417324894073346</v>
      </c>
    </row>
    <row r="366" spans="1:12" ht="125.25" customHeight="1" x14ac:dyDescent="0.2">
      <c r="A366" s="28">
        <v>358</v>
      </c>
      <c r="B366" s="14" t="s">
        <v>92</v>
      </c>
      <c r="C366" s="28">
        <v>901</v>
      </c>
      <c r="D366" s="15">
        <v>1006</v>
      </c>
      <c r="E366" s="12" t="s">
        <v>286</v>
      </c>
      <c r="F366" s="17"/>
      <c r="G366" s="38"/>
      <c r="H366" s="38"/>
      <c r="I366" s="39">
        <f>I367+I368</f>
        <v>667.2</v>
      </c>
      <c r="J366" s="39">
        <f>J367+J368</f>
        <v>312.89999999999998</v>
      </c>
      <c r="K366" s="39">
        <f>SUM(K367:K368)</f>
        <v>226.7</v>
      </c>
      <c r="L366" s="39">
        <f t="shared" si="34"/>
        <v>72.451262384148293</v>
      </c>
    </row>
    <row r="367" spans="1:12" ht="25.5" x14ac:dyDescent="0.2">
      <c r="A367" s="28">
        <v>359</v>
      </c>
      <c r="B367" s="13" t="s">
        <v>180</v>
      </c>
      <c r="C367" s="30">
        <v>901</v>
      </c>
      <c r="D367" s="16">
        <v>1006</v>
      </c>
      <c r="E367" s="17" t="s">
        <v>286</v>
      </c>
      <c r="F367" s="17" t="s">
        <v>40</v>
      </c>
      <c r="G367" s="38"/>
      <c r="H367" s="38"/>
      <c r="I367" s="40">
        <v>435.2</v>
      </c>
      <c r="J367" s="40">
        <v>272.89999999999998</v>
      </c>
      <c r="K367" s="40">
        <v>186.7</v>
      </c>
      <c r="L367" s="40">
        <f t="shared" si="34"/>
        <v>68.41333821912788</v>
      </c>
    </row>
    <row r="368" spans="1:12" ht="30" customHeight="1" x14ac:dyDescent="0.2">
      <c r="A368" s="28">
        <v>360</v>
      </c>
      <c r="B368" s="13" t="s">
        <v>179</v>
      </c>
      <c r="C368" s="30">
        <v>901</v>
      </c>
      <c r="D368" s="16">
        <v>1006</v>
      </c>
      <c r="E368" s="17" t="s">
        <v>286</v>
      </c>
      <c r="F368" s="17" t="s">
        <v>62</v>
      </c>
      <c r="G368" s="38"/>
      <c r="H368" s="38"/>
      <c r="I368" s="40">
        <v>232</v>
      </c>
      <c r="J368" s="40">
        <v>40</v>
      </c>
      <c r="K368" s="40">
        <v>40</v>
      </c>
      <c r="L368" s="40">
        <f t="shared" si="34"/>
        <v>100</v>
      </c>
    </row>
    <row r="369" spans="1:12" ht="129.75" customHeight="1" x14ac:dyDescent="0.2">
      <c r="A369" s="28">
        <v>361</v>
      </c>
      <c r="B369" s="14" t="s">
        <v>93</v>
      </c>
      <c r="C369" s="28">
        <v>901</v>
      </c>
      <c r="D369" s="15">
        <v>1006</v>
      </c>
      <c r="E369" s="12" t="s">
        <v>287</v>
      </c>
      <c r="F369" s="17"/>
      <c r="G369" s="38"/>
      <c r="H369" s="38"/>
      <c r="I369" s="39">
        <f>I370+I371</f>
        <v>1558.8</v>
      </c>
      <c r="J369" s="39">
        <f>J370+J371</f>
        <v>1598.8</v>
      </c>
      <c r="K369" s="39">
        <f>SUM(K370:K371)</f>
        <v>1043</v>
      </c>
      <c r="L369" s="39">
        <f t="shared" si="34"/>
        <v>65.236427320490364</v>
      </c>
    </row>
    <row r="370" spans="1:12" ht="25.5" x14ac:dyDescent="0.2">
      <c r="A370" s="28">
        <v>362</v>
      </c>
      <c r="B370" s="13" t="s">
        <v>180</v>
      </c>
      <c r="C370" s="30">
        <v>901</v>
      </c>
      <c r="D370" s="16">
        <v>1006</v>
      </c>
      <c r="E370" s="17" t="s">
        <v>287</v>
      </c>
      <c r="F370" s="17" t="s">
        <v>40</v>
      </c>
      <c r="G370" s="38"/>
      <c r="H370" s="38"/>
      <c r="I370" s="40">
        <v>1036</v>
      </c>
      <c r="J370" s="40">
        <v>1036</v>
      </c>
      <c r="K370" s="40">
        <v>702.7</v>
      </c>
      <c r="L370" s="40">
        <f t="shared" si="34"/>
        <v>67.828185328185327</v>
      </c>
    </row>
    <row r="371" spans="1:12" ht="30" customHeight="1" x14ac:dyDescent="0.2">
      <c r="A371" s="28">
        <v>363</v>
      </c>
      <c r="B371" s="13" t="s">
        <v>179</v>
      </c>
      <c r="C371" s="30">
        <v>901</v>
      </c>
      <c r="D371" s="16">
        <v>1006</v>
      </c>
      <c r="E371" s="17" t="s">
        <v>287</v>
      </c>
      <c r="F371" s="17" t="s">
        <v>62</v>
      </c>
      <c r="G371" s="38"/>
      <c r="H371" s="38"/>
      <c r="I371" s="40">
        <v>522.79999999999995</v>
      </c>
      <c r="J371" s="40">
        <v>562.79999999999995</v>
      </c>
      <c r="K371" s="40">
        <v>340.3</v>
      </c>
      <c r="L371" s="40">
        <f t="shared" si="34"/>
        <v>60.465529495380245</v>
      </c>
    </row>
    <row r="372" spans="1:12" ht="16.5" customHeight="1" x14ac:dyDescent="0.2">
      <c r="A372" s="28">
        <v>364</v>
      </c>
      <c r="B372" s="14" t="s">
        <v>29</v>
      </c>
      <c r="C372" s="28">
        <v>901</v>
      </c>
      <c r="D372" s="15">
        <v>1100</v>
      </c>
      <c r="E372" s="11"/>
      <c r="F372" s="54"/>
      <c r="G372" s="38"/>
      <c r="H372" s="38"/>
      <c r="I372" s="39">
        <f t="shared" ref="I372:K373" si="35">SUM(I373)</f>
        <v>9100</v>
      </c>
      <c r="J372" s="39">
        <f t="shared" si="35"/>
        <v>9122.1999999999989</v>
      </c>
      <c r="K372" s="39">
        <f t="shared" si="35"/>
        <v>6464.4</v>
      </c>
      <c r="L372" s="39">
        <f t="shared" si="34"/>
        <v>70.864484444541887</v>
      </c>
    </row>
    <row r="373" spans="1:12" ht="16.5" customHeight="1" x14ac:dyDescent="0.2">
      <c r="A373" s="28">
        <v>365</v>
      </c>
      <c r="B373" s="14" t="s">
        <v>174</v>
      </c>
      <c r="C373" s="28">
        <v>901</v>
      </c>
      <c r="D373" s="15">
        <v>1102</v>
      </c>
      <c r="E373" s="11"/>
      <c r="F373" s="54"/>
      <c r="G373" s="38"/>
      <c r="H373" s="38"/>
      <c r="I373" s="39">
        <f t="shared" si="35"/>
        <v>9100</v>
      </c>
      <c r="J373" s="39">
        <f t="shared" si="35"/>
        <v>9122.1999999999989</v>
      </c>
      <c r="K373" s="39">
        <f t="shared" si="35"/>
        <v>6464.4</v>
      </c>
      <c r="L373" s="39">
        <f t="shared" si="34"/>
        <v>70.864484444541887</v>
      </c>
    </row>
    <row r="374" spans="1:12" ht="43.5" customHeight="1" x14ac:dyDescent="0.2">
      <c r="A374" s="28">
        <v>366</v>
      </c>
      <c r="B374" s="71" t="s">
        <v>330</v>
      </c>
      <c r="C374" s="28">
        <v>901</v>
      </c>
      <c r="D374" s="15">
        <v>1102</v>
      </c>
      <c r="E374" s="12" t="s">
        <v>127</v>
      </c>
      <c r="F374" s="17"/>
      <c r="G374" s="38"/>
      <c r="H374" s="38"/>
      <c r="I374" s="39">
        <f>SUM(I375+I377)</f>
        <v>9100</v>
      </c>
      <c r="J374" s="39">
        <f>SUM(J375+J377+J381+J383+J385)</f>
        <v>9122.1999999999989</v>
      </c>
      <c r="K374" s="39">
        <f>SUM(K375+K377+K381+K383+K385)</f>
        <v>6464.4</v>
      </c>
      <c r="L374" s="39">
        <f t="shared" si="34"/>
        <v>70.864484444541887</v>
      </c>
    </row>
    <row r="375" spans="1:12" ht="29.25" customHeight="1" x14ac:dyDescent="0.2">
      <c r="A375" s="28">
        <v>367</v>
      </c>
      <c r="B375" s="14" t="s">
        <v>102</v>
      </c>
      <c r="C375" s="28">
        <v>901</v>
      </c>
      <c r="D375" s="15">
        <v>1102</v>
      </c>
      <c r="E375" s="12" t="s">
        <v>172</v>
      </c>
      <c r="F375" s="17"/>
      <c r="G375" s="38"/>
      <c r="H375" s="38"/>
      <c r="I375" s="39">
        <f>I376</f>
        <v>100</v>
      </c>
      <c r="J375" s="39">
        <f>J376</f>
        <v>100</v>
      </c>
      <c r="K375" s="39">
        <f>SUM(K376)</f>
        <v>52.8</v>
      </c>
      <c r="L375" s="39">
        <f>L376</f>
        <v>52.800000000000004</v>
      </c>
    </row>
    <row r="376" spans="1:12" ht="28.5" customHeight="1" x14ac:dyDescent="0.2">
      <c r="A376" s="28">
        <v>368</v>
      </c>
      <c r="B376" s="13" t="s">
        <v>179</v>
      </c>
      <c r="C376" s="30">
        <v>901</v>
      </c>
      <c r="D376" s="16">
        <v>1102</v>
      </c>
      <c r="E376" s="17" t="s">
        <v>172</v>
      </c>
      <c r="F376" s="17" t="s">
        <v>62</v>
      </c>
      <c r="G376" s="38"/>
      <c r="H376" s="38"/>
      <c r="I376" s="40">
        <v>100</v>
      </c>
      <c r="J376" s="40">
        <v>100</v>
      </c>
      <c r="K376" s="40">
        <v>52.8</v>
      </c>
      <c r="L376" s="40">
        <f t="shared" ref="L376:L390" si="36">K376/J376*100</f>
        <v>52.800000000000004</v>
      </c>
    </row>
    <row r="377" spans="1:12" ht="25.5" x14ac:dyDescent="0.2">
      <c r="A377" s="28">
        <v>369</v>
      </c>
      <c r="B377" s="14" t="s">
        <v>94</v>
      </c>
      <c r="C377" s="28">
        <v>901</v>
      </c>
      <c r="D377" s="15">
        <v>1102</v>
      </c>
      <c r="E377" s="12" t="s">
        <v>173</v>
      </c>
      <c r="F377" s="17"/>
      <c r="G377" s="38"/>
      <c r="H377" s="38"/>
      <c r="I377" s="39">
        <f>SUM(I378:I380)</f>
        <v>9000</v>
      </c>
      <c r="J377" s="39">
        <f>SUM(J378:J380)</f>
        <v>8784.2000000000007</v>
      </c>
      <c r="K377" s="39">
        <f>SUM(K378:K380)</f>
        <v>6173.5999999999995</v>
      </c>
      <c r="L377" s="39">
        <f t="shared" si="36"/>
        <v>70.280731313039311</v>
      </c>
    </row>
    <row r="378" spans="1:12" ht="16.5" customHeight="1" x14ac:dyDescent="0.2">
      <c r="A378" s="28">
        <v>370</v>
      </c>
      <c r="B378" s="13" t="s">
        <v>65</v>
      </c>
      <c r="C378" s="30">
        <v>901</v>
      </c>
      <c r="D378" s="16">
        <v>1102</v>
      </c>
      <c r="E378" s="17" t="s">
        <v>173</v>
      </c>
      <c r="F378" s="17" t="s">
        <v>34</v>
      </c>
      <c r="G378" s="38"/>
      <c r="H378" s="38"/>
      <c r="I378" s="40">
        <v>7166.2</v>
      </c>
      <c r="J378" s="40">
        <v>7168.6</v>
      </c>
      <c r="K378" s="40">
        <v>5086.3</v>
      </c>
      <c r="L378" s="40">
        <f t="shared" si="36"/>
        <v>70.952487236001446</v>
      </c>
    </row>
    <row r="379" spans="1:12" ht="25.5" x14ac:dyDescent="0.2">
      <c r="A379" s="28">
        <v>371</v>
      </c>
      <c r="B379" s="13" t="s">
        <v>95</v>
      </c>
      <c r="C379" s="30">
        <v>901</v>
      </c>
      <c r="D379" s="16">
        <v>1102</v>
      </c>
      <c r="E379" s="17" t="s">
        <v>173</v>
      </c>
      <c r="F379" s="17" t="s">
        <v>62</v>
      </c>
      <c r="G379" s="38"/>
      <c r="H379" s="38"/>
      <c r="I379" s="40">
        <v>1801.8</v>
      </c>
      <c r="J379" s="40">
        <v>1583.6</v>
      </c>
      <c r="K379" s="40">
        <v>1082.0999999999999</v>
      </c>
      <c r="L379" s="40">
        <f t="shared" si="36"/>
        <v>68.331649406415764</v>
      </c>
    </row>
    <row r="380" spans="1:12" ht="17.25" customHeight="1" x14ac:dyDescent="0.2">
      <c r="A380" s="28">
        <v>372</v>
      </c>
      <c r="B380" s="13" t="s">
        <v>176</v>
      </c>
      <c r="C380" s="30">
        <v>901</v>
      </c>
      <c r="D380" s="16">
        <v>1102</v>
      </c>
      <c r="E380" s="17" t="s">
        <v>173</v>
      </c>
      <c r="F380" s="17" t="s">
        <v>177</v>
      </c>
      <c r="G380" s="38"/>
      <c r="H380" s="38"/>
      <c r="I380" s="40">
        <v>32</v>
      </c>
      <c r="J380" s="40">
        <v>32</v>
      </c>
      <c r="K380" s="40">
        <v>5.2</v>
      </c>
      <c r="L380" s="40">
        <f t="shared" si="36"/>
        <v>16.25</v>
      </c>
    </row>
    <row r="381" spans="1:12" ht="43.5" customHeight="1" x14ac:dyDescent="0.2">
      <c r="A381" s="28">
        <v>373</v>
      </c>
      <c r="B381" s="14" t="s">
        <v>423</v>
      </c>
      <c r="C381" s="28">
        <v>901</v>
      </c>
      <c r="D381" s="15">
        <v>1102</v>
      </c>
      <c r="E381" s="12" t="s">
        <v>424</v>
      </c>
      <c r="F381" s="12"/>
      <c r="G381" s="38"/>
      <c r="H381" s="38"/>
      <c r="I381" s="39">
        <v>0</v>
      </c>
      <c r="J381" s="39">
        <f>SUM(J382)</f>
        <v>65.3</v>
      </c>
      <c r="K381" s="39">
        <f>SUM(K382)</f>
        <v>65.3</v>
      </c>
      <c r="L381" s="39">
        <f t="shared" si="36"/>
        <v>100</v>
      </c>
    </row>
    <row r="382" spans="1:12" ht="31.5" customHeight="1" x14ac:dyDescent="0.2">
      <c r="A382" s="28">
        <v>374</v>
      </c>
      <c r="B382" s="13" t="s">
        <v>95</v>
      </c>
      <c r="C382" s="30">
        <v>901</v>
      </c>
      <c r="D382" s="16">
        <v>1102</v>
      </c>
      <c r="E382" s="17" t="s">
        <v>424</v>
      </c>
      <c r="F382" s="17" t="s">
        <v>62</v>
      </c>
      <c r="G382" s="38"/>
      <c r="H382" s="38"/>
      <c r="I382" s="40">
        <v>0</v>
      </c>
      <c r="J382" s="40">
        <v>65.3</v>
      </c>
      <c r="K382" s="40">
        <v>65.3</v>
      </c>
      <c r="L382" s="40">
        <f t="shared" si="36"/>
        <v>100</v>
      </c>
    </row>
    <row r="383" spans="1:12" ht="32.25" customHeight="1" x14ac:dyDescent="0.2">
      <c r="A383" s="28">
        <v>375</v>
      </c>
      <c r="B383" s="14" t="s">
        <v>425</v>
      </c>
      <c r="C383" s="28">
        <v>901</v>
      </c>
      <c r="D383" s="15">
        <v>1102</v>
      </c>
      <c r="E383" s="12" t="s">
        <v>426</v>
      </c>
      <c r="F383" s="12"/>
      <c r="G383" s="38"/>
      <c r="H383" s="38"/>
      <c r="I383" s="39">
        <v>0</v>
      </c>
      <c r="J383" s="39">
        <f>SUM(J384)</f>
        <v>120.9</v>
      </c>
      <c r="K383" s="39">
        <f>SUM(K384)</f>
        <v>120.9</v>
      </c>
      <c r="L383" s="39">
        <f t="shared" si="36"/>
        <v>100</v>
      </c>
    </row>
    <row r="384" spans="1:12" ht="27.75" customHeight="1" x14ac:dyDescent="0.2">
      <c r="A384" s="28">
        <v>376</v>
      </c>
      <c r="B384" s="13" t="s">
        <v>95</v>
      </c>
      <c r="C384" s="30">
        <v>901</v>
      </c>
      <c r="D384" s="16">
        <v>1102</v>
      </c>
      <c r="E384" s="17" t="s">
        <v>426</v>
      </c>
      <c r="F384" s="17" t="s">
        <v>62</v>
      </c>
      <c r="G384" s="38"/>
      <c r="H384" s="38"/>
      <c r="I384" s="40">
        <v>0</v>
      </c>
      <c r="J384" s="40">
        <v>120.9</v>
      </c>
      <c r="K384" s="40">
        <v>120.9</v>
      </c>
      <c r="L384" s="40">
        <f t="shared" si="36"/>
        <v>100</v>
      </c>
    </row>
    <row r="385" spans="1:12" ht="49.5" customHeight="1" x14ac:dyDescent="0.2">
      <c r="A385" s="28">
        <v>377</v>
      </c>
      <c r="B385" s="14" t="s">
        <v>375</v>
      </c>
      <c r="C385" s="28">
        <v>901</v>
      </c>
      <c r="D385" s="15">
        <v>1102</v>
      </c>
      <c r="E385" s="12" t="s">
        <v>427</v>
      </c>
      <c r="F385" s="12"/>
      <c r="G385" s="38"/>
      <c r="H385" s="38"/>
      <c r="I385" s="39">
        <v>0</v>
      </c>
      <c r="J385" s="39">
        <f>SUM(J386)</f>
        <v>51.8</v>
      </c>
      <c r="K385" s="39">
        <f>SUM(K386)</f>
        <v>51.8</v>
      </c>
      <c r="L385" s="39">
        <f t="shared" si="36"/>
        <v>100</v>
      </c>
    </row>
    <row r="386" spans="1:12" ht="33.75" customHeight="1" x14ac:dyDescent="0.2">
      <c r="A386" s="28">
        <v>378</v>
      </c>
      <c r="B386" s="13" t="s">
        <v>95</v>
      </c>
      <c r="C386" s="30">
        <v>901</v>
      </c>
      <c r="D386" s="16">
        <v>1102</v>
      </c>
      <c r="E386" s="17" t="s">
        <v>427</v>
      </c>
      <c r="F386" s="17" t="s">
        <v>62</v>
      </c>
      <c r="G386" s="38"/>
      <c r="H386" s="38"/>
      <c r="I386" s="40">
        <v>0</v>
      </c>
      <c r="J386" s="40">
        <v>51.8</v>
      </c>
      <c r="K386" s="40">
        <v>51.8</v>
      </c>
      <c r="L386" s="40">
        <f t="shared" si="36"/>
        <v>100</v>
      </c>
    </row>
    <row r="387" spans="1:12" ht="16.5" customHeight="1" x14ac:dyDescent="0.2">
      <c r="A387" s="28">
        <v>379</v>
      </c>
      <c r="B387" s="14" t="s">
        <v>48</v>
      </c>
      <c r="C387" s="28">
        <v>901</v>
      </c>
      <c r="D387" s="15">
        <v>1200</v>
      </c>
      <c r="E387" s="12"/>
      <c r="F387" s="17"/>
      <c r="G387" s="38"/>
      <c r="H387" s="38"/>
      <c r="I387" s="39">
        <f t="shared" ref="I387:K388" si="37">SUM(I388)</f>
        <v>353</v>
      </c>
      <c r="J387" s="39">
        <f t="shared" si="37"/>
        <v>353</v>
      </c>
      <c r="K387" s="39">
        <f t="shared" si="37"/>
        <v>271.89999999999998</v>
      </c>
      <c r="L387" s="39">
        <f t="shared" si="36"/>
        <v>77.025495750708203</v>
      </c>
    </row>
    <row r="388" spans="1:12" ht="17.25" customHeight="1" x14ac:dyDescent="0.2">
      <c r="A388" s="28">
        <v>380</v>
      </c>
      <c r="B388" s="14" t="s">
        <v>49</v>
      </c>
      <c r="C388" s="28">
        <v>901</v>
      </c>
      <c r="D388" s="15">
        <v>1202</v>
      </c>
      <c r="E388" s="12"/>
      <c r="F388" s="17"/>
      <c r="G388" s="38"/>
      <c r="H388" s="38"/>
      <c r="I388" s="39">
        <f t="shared" si="37"/>
        <v>353</v>
      </c>
      <c r="J388" s="39">
        <f t="shared" si="37"/>
        <v>353</v>
      </c>
      <c r="K388" s="39">
        <f t="shared" si="37"/>
        <v>271.89999999999998</v>
      </c>
      <c r="L388" s="39">
        <f t="shared" si="36"/>
        <v>77.025495750708203</v>
      </c>
    </row>
    <row r="389" spans="1:12" ht="41.25" customHeight="1" x14ac:dyDescent="0.2">
      <c r="A389" s="28">
        <v>381</v>
      </c>
      <c r="B389" s="14" t="s">
        <v>298</v>
      </c>
      <c r="C389" s="28">
        <v>901</v>
      </c>
      <c r="D389" s="15">
        <v>1202</v>
      </c>
      <c r="E389" s="12" t="s">
        <v>120</v>
      </c>
      <c r="F389" s="17"/>
      <c r="G389" s="38"/>
      <c r="H389" s="38"/>
      <c r="I389" s="39">
        <f>I390</f>
        <v>353</v>
      </c>
      <c r="J389" s="39">
        <f>J390</f>
        <v>353</v>
      </c>
      <c r="K389" s="39">
        <f>SUM(K390)</f>
        <v>271.89999999999998</v>
      </c>
      <c r="L389" s="39">
        <f t="shared" si="36"/>
        <v>77.025495750708203</v>
      </c>
    </row>
    <row r="390" spans="1:12" ht="33" customHeight="1" x14ac:dyDescent="0.2">
      <c r="A390" s="28">
        <v>382</v>
      </c>
      <c r="B390" s="14" t="s">
        <v>96</v>
      </c>
      <c r="C390" s="28">
        <v>901</v>
      </c>
      <c r="D390" s="15">
        <v>1202</v>
      </c>
      <c r="E390" s="12" t="s">
        <v>166</v>
      </c>
      <c r="F390" s="17"/>
      <c r="G390" s="38"/>
      <c r="H390" s="38"/>
      <c r="I390" s="39">
        <f>SUM(I391)</f>
        <v>353</v>
      </c>
      <c r="J390" s="39">
        <f>SUM(J391:J392)</f>
        <v>353</v>
      </c>
      <c r="K390" s="39">
        <f>SUM(K391:K392)</f>
        <v>271.89999999999998</v>
      </c>
      <c r="L390" s="39">
        <f t="shared" si="36"/>
        <v>77.025495750708203</v>
      </c>
    </row>
    <row r="391" spans="1:12" ht="21" customHeight="1" x14ac:dyDescent="0.2">
      <c r="A391" s="28">
        <v>383</v>
      </c>
      <c r="B391" s="38" t="s">
        <v>278</v>
      </c>
      <c r="C391" s="30">
        <v>901</v>
      </c>
      <c r="D391" s="16">
        <v>1202</v>
      </c>
      <c r="E391" s="17" t="s">
        <v>166</v>
      </c>
      <c r="F391" s="17" t="s">
        <v>277</v>
      </c>
      <c r="G391" s="38"/>
      <c r="H391" s="38"/>
      <c r="I391" s="40">
        <v>353</v>
      </c>
      <c r="J391" s="40">
        <v>0</v>
      </c>
      <c r="K391" s="40">
        <v>0</v>
      </c>
      <c r="L391" s="40">
        <v>0</v>
      </c>
    </row>
    <row r="392" spans="1:12" ht="29.25" customHeight="1" x14ac:dyDescent="0.2">
      <c r="A392" s="28">
        <v>384</v>
      </c>
      <c r="B392" s="47" t="s">
        <v>181</v>
      </c>
      <c r="C392" s="30">
        <v>901</v>
      </c>
      <c r="D392" s="16">
        <v>1202</v>
      </c>
      <c r="E392" s="17" t="s">
        <v>166</v>
      </c>
      <c r="F392" s="17" t="s">
        <v>44</v>
      </c>
      <c r="G392" s="38"/>
      <c r="H392" s="38"/>
      <c r="I392" s="59">
        <v>0</v>
      </c>
      <c r="J392" s="59">
        <v>353</v>
      </c>
      <c r="K392" s="59">
        <v>271.89999999999998</v>
      </c>
      <c r="L392" s="59">
        <f>K392/J392*100</f>
        <v>77.025495750708203</v>
      </c>
    </row>
    <row r="393" spans="1:12" ht="16.5" customHeight="1" x14ac:dyDescent="0.2">
      <c r="A393" s="28">
        <v>385</v>
      </c>
      <c r="B393" s="29" t="s">
        <v>106</v>
      </c>
      <c r="C393" s="28">
        <v>912</v>
      </c>
      <c r="D393" s="15"/>
      <c r="E393" s="12"/>
      <c r="F393" s="17"/>
      <c r="G393" s="38"/>
      <c r="H393" s="38"/>
      <c r="I393" s="56">
        <f>SUM(I394+I405)</f>
        <v>1749.4</v>
      </c>
      <c r="J393" s="56">
        <f>SUM(J394+J405)</f>
        <v>1581.2</v>
      </c>
      <c r="K393" s="56">
        <f>SUM(K394+K405)</f>
        <v>532.29999999999995</v>
      </c>
      <c r="L393" s="56">
        <f>K393/J393*100</f>
        <v>33.66430559069061</v>
      </c>
    </row>
    <row r="394" spans="1:12" ht="15" customHeight="1" x14ac:dyDescent="0.2">
      <c r="A394" s="28">
        <v>386</v>
      </c>
      <c r="B394" s="14" t="s">
        <v>4</v>
      </c>
      <c r="C394" s="28">
        <v>912</v>
      </c>
      <c r="D394" s="31">
        <v>100</v>
      </c>
      <c r="E394" s="12"/>
      <c r="F394" s="17"/>
      <c r="G394" s="38"/>
      <c r="H394" s="38"/>
      <c r="I394" s="56">
        <f>SUM(I395+I401)</f>
        <v>1599.4</v>
      </c>
      <c r="J394" s="56">
        <f>SUM(J395+J401)</f>
        <v>1431.2</v>
      </c>
      <c r="K394" s="56">
        <f>SUM(K395+K401)</f>
        <v>532.29999999999995</v>
      </c>
      <c r="L394" s="56">
        <f>K394/J394*100</f>
        <v>37.192565679150356</v>
      </c>
    </row>
    <row r="395" spans="1:12" ht="38.25" x14ac:dyDescent="0.2">
      <c r="A395" s="28">
        <v>387</v>
      </c>
      <c r="B395" s="14" t="s">
        <v>108</v>
      </c>
      <c r="C395" s="28">
        <v>912</v>
      </c>
      <c r="D395" s="15">
        <v>103</v>
      </c>
      <c r="E395" s="12"/>
      <c r="F395" s="17"/>
      <c r="G395" s="38"/>
      <c r="H395" s="38"/>
      <c r="I395" s="39">
        <f>SUM(I397+I399)</f>
        <v>1593.4</v>
      </c>
      <c r="J395" s="39">
        <f>SUM(J397+J399)</f>
        <v>1425.2</v>
      </c>
      <c r="K395" s="39">
        <f>SUM(K396)</f>
        <v>526.4</v>
      </c>
      <c r="L395" s="39">
        <f>K395/J395*100</f>
        <v>36.93516699410609</v>
      </c>
    </row>
    <row r="396" spans="1:12" ht="16.5" customHeight="1" x14ac:dyDescent="0.2">
      <c r="A396" s="28">
        <v>388</v>
      </c>
      <c r="B396" s="14" t="s">
        <v>58</v>
      </c>
      <c r="C396" s="28">
        <v>912</v>
      </c>
      <c r="D396" s="53">
        <v>103</v>
      </c>
      <c r="E396" s="57" t="s">
        <v>112</v>
      </c>
      <c r="F396" s="54"/>
      <c r="G396" s="38"/>
      <c r="H396" s="38"/>
      <c r="I396" s="39">
        <f>SUM(I397+I399)</f>
        <v>1593.4</v>
      </c>
      <c r="J396" s="39">
        <f>SUM(J397+J399)</f>
        <v>1425.2</v>
      </c>
      <c r="K396" s="39">
        <f>SUM(K397+K399)</f>
        <v>526.4</v>
      </c>
      <c r="L396" s="39">
        <f>K396/J396*100</f>
        <v>36.93516699410609</v>
      </c>
    </row>
    <row r="397" spans="1:12" ht="26.25" customHeight="1" x14ac:dyDescent="0.2">
      <c r="A397" s="28">
        <v>389</v>
      </c>
      <c r="B397" s="14" t="s">
        <v>167</v>
      </c>
      <c r="C397" s="28">
        <v>912</v>
      </c>
      <c r="D397" s="53">
        <v>103</v>
      </c>
      <c r="E397" s="57" t="s">
        <v>110</v>
      </c>
      <c r="F397" s="54"/>
      <c r="G397" s="38"/>
      <c r="H397" s="38"/>
      <c r="I397" s="39">
        <f>SUM(I398)</f>
        <v>940.7</v>
      </c>
      <c r="J397" s="39">
        <f>SUM(J398)</f>
        <v>772.5</v>
      </c>
      <c r="K397" s="39">
        <f>SUM(K398)</f>
        <v>0</v>
      </c>
      <c r="L397" s="39">
        <f>SUM(L398)</f>
        <v>0</v>
      </c>
    </row>
    <row r="398" spans="1:12" ht="20.25" customHeight="1" x14ac:dyDescent="0.2">
      <c r="A398" s="28">
        <v>390</v>
      </c>
      <c r="B398" s="13" t="s">
        <v>61</v>
      </c>
      <c r="C398" s="30">
        <v>912</v>
      </c>
      <c r="D398" s="55">
        <v>103</v>
      </c>
      <c r="E398" s="58" t="s">
        <v>110</v>
      </c>
      <c r="F398" s="54" t="s">
        <v>40</v>
      </c>
      <c r="G398" s="38"/>
      <c r="H398" s="38"/>
      <c r="I398" s="40">
        <v>940.7</v>
      </c>
      <c r="J398" s="40">
        <v>772.5</v>
      </c>
      <c r="K398" s="40">
        <v>0</v>
      </c>
      <c r="L398" s="40">
        <f>K398/J398*100</f>
        <v>0</v>
      </c>
    </row>
    <row r="399" spans="1:12" ht="25.5" x14ac:dyDescent="0.2">
      <c r="A399" s="28">
        <v>391</v>
      </c>
      <c r="B399" s="14" t="s">
        <v>59</v>
      </c>
      <c r="C399" s="28">
        <v>912</v>
      </c>
      <c r="D399" s="53">
        <v>103</v>
      </c>
      <c r="E399" s="57" t="s">
        <v>111</v>
      </c>
      <c r="F399" s="54"/>
      <c r="G399" s="38"/>
      <c r="H399" s="38"/>
      <c r="I399" s="39">
        <f>I400</f>
        <v>652.70000000000005</v>
      </c>
      <c r="J399" s="39">
        <f>J400</f>
        <v>652.70000000000005</v>
      </c>
      <c r="K399" s="39">
        <f>SUM(K400)</f>
        <v>526.4</v>
      </c>
      <c r="L399" s="39">
        <f>L400</f>
        <v>80.649609315152432</v>
      </c>
    </row>
    <row r="400" spans="1:12" ht="25.5" x14ac:dyDescent="0.2">
      <c r="A400" s="28">
        <v>392</v>
      </c>
      <c r="B400" s="13" t="s">
        <v>180</v>
      </c>
      <c r="C400" s="30">
        <v>912</v>
      </c>
      <c r="D400" s="55">
        <v>103</v>
      </c>
      <c r="E400" s="58" t="s">
        <v>111</v>
      </c>
      <c r="F400" s="17" t="s">
        <v>40</v>
      </c>
      <c r="G400" s="38"/>
      <c r="H400" s="38"/>
      <c r="I400" s="40">
        <v>652.70000000000005</v>
      </c>
      <c r="J400" s="40">
        <v>652.70000000000005</v>
      </c>
      <c r="K400" s="40">
        <v>526.4</v>
      </c>
      <c r="L400" s="40">
        <f>K400/J400*100</f>
        <v>80.649609315152432</v>
      </c>
    </row>
    <row r="401" spans="1:12" ht="16.5" customHeight="1" x14ac:dyDescent="0.2">
      <c r="A401" s="28">
        <v>393</v>
      </c>
      <c r="B401" s="14" t="s">
        <v>24</v>
      </c>
      <c r="C401" s="28">
        <v>912</v>
      </c>
      <c r="D401" s="53">
        <v>113</v>
      </c>
      <c r="E401" s="57"/>
      <c r="F401" s="12"/>
      <c r="G401" s="41"/>
      <c r="H401" s="41"/>
      <c r="I401" s="56">
        <f t="shared" ref="I401:J403" si="38">SUM(I402)</f>
        <v>6</v>
      </c>
      <c r="J401" s="56">
        <f t="shared" si="38"/>
        <v>6</v>
      </c>
      <c r="K401" s="56">
        <f t="shared" ref="K401:L403" si="39">SUM(K402)</f>
        <v>5.9</v>
      </c>
      <c r="L401" s="56">
        <f t="shared" si="39"/>
        <v>98.333333333333343</v>
      </c>
    </row>
    <row r="402" spans="1:12" ht="16.5" customHeight="1" x14ac:dyDescent="0.2">
      <c r="A402" s="28">
        <v>394</v>
      </c>
      <c r="B402" s="14" t="s">
        <v>58</v>
      </c>
      <c r="C402" s="28">
        <v>912</v>
      </c>
      <c r="D402" s="53">
        <v>113</v>
      </c>
      <c r="E402" s="57" t="s">
        <v>112</v>
      </c>
      <c r="F402" s="12"/>
      <c r="G402" s="41"/>
      <c r="H402" s="41"/>
      <c r="I402" s="56">
        <f t="shared" si="38"/>
        <v>6</v>
      </c>
      <c r="J402" s="56">
        <f t="shared" si="38"/>
        <v>6</v>
      </c>
      <c r="K402" s="56">
        <f t="shared" si="39"/>
        <v>5.9</v>
      </c>
      <c r="L402" s="56">
        <f t="shared" si="39"/>
        <v>98.333333333333343</v>
      </c>
    </row>
    <row r="403" spans="1:12" ht="16.5" customHeight="1" x14ac:dyDescent="0.2">
      <c r="A403" s="28">
        <v>395</v>
      </c>
      <c r="B403" s="14" t="s">
        <v>59</v>
      </c>
      <c r="C403" s="28">
        <v>912</v>
      </c>
      <c r="D403" s="53">
        <v>113</v>
      </c>
      <c r="E403" s="12" t="s">
        <v>111</v>
      </c>
      <c r="F403" s="12"/>
      <c r="G403" s="41"/>
      <c r="H403" s="41"/>
      <c r="I403" s="56">
        <f t="shared" si="38"/>
        <v>6</v>
      </c>
      <c r="J403" s="56">
        <f t="shared" si="38"/>
        <v>6</v>
      </c>
      <c r="K403" s="56">
        <f t="shared" si="39"/>
        <v>5.9</v>
      </c>
      <c r="L403" s="56">
        <f t="shared" si="39"/>
        <v>98.333333333333343</v>
      </c>
    </row>
    <row r="404" spans="1:12" ht="26.25" customHeight="1" x14ac:dyDescent="0.2">
      <c r="A404" s="28">
        <v>396</v>
      </c>
      <c r="B404" s="13" t="s">
        <v>180</v>
      </c>
      <c r="C404" s="30">
        <v>912</v>
      </c>
      <c r="D404" s="55">
        <v>113</v>
      </c>
      <c r="E404" s="17" t="s">
        <v>111</v>
      </c>
      <c r="F404" s="17" t="s">
        <v>40</v>
      </c>
      <c r="G404" s="38"/>
      <c r="H404" s="38"/>
      <c r="I404" s="59">
        <v>6</v>
      </c>
      <c r="J404" s="59">
        <v>6</v>
      </c>
      <c r="K404" s="59">
        <v>5.9</v>
      </c>
      <c r="L404" s="59">
        <f>K404/J404*100</f>
        <v>98.333333333333343</v>
      </c>
    </row>
    <row r="405" spans="1:12" x14ac:dyDescent="0.2">
      <c r="A405" s="28">
        <v>397</v>
      </c>
      <c r="B405" s="14" t="s">
        <v>48</v>
      </c>
      <c r="C405" s="28">
        <v>912</v>
      </c>
      <c r="D405" s="15">
        <v>1200</v>
      </c>
      <c r="E405" s="58"/>
      <c r="F405" s="17"/>
      <c r="G405" s="38"/>
      <c r="H405" s="38"/>
      <c r="I405" s="56">
        <f t="shared" ref="I405:J408" si="40">SUM(I406)</f>
        <v>150</v>
      </c>
      <c r="J405" s="56">
        <f t="shared" si="40"/>
        <v>150</v>
      </c>
      <c r="K405" s="56">
        <f t="shared" ref="K405:L407" si="41">SUM(K406)</f>
        <v>0</v>
      </c>
      <c r="L405" s="56">
        <f t="shared" si="41"/>
        <v>0</v>
      </c>
    </row>
    <row r="406" spans="1:12" x14ac:dyDescent="0.2">
      <c r="A406" s="28">
        <v>398</v>
      </c>
      <c r="B406" s="14" t="s">
        <v>49</v>
      </c>
      <c r="C406" s="28">
        <v>912</v>
      </c>
      <c r="D406" s="15">
        <v>1202</v>
      </c>
      <c r="E406" s="58"/>
      <c r="F406" s="17"/>
      <c r="G406" s="38"/>
      <c r="H406" s="38"/>
      <c r="I406" s="56">
        <f t="shared" si="40"/>
        <v>150</v>
      </c>
      <c r="J406" s="56">
        <f t="shared" si="40"/>
        <v>150</v>
      </c>
      <c r="K406" s="56">
        <f t="shared" si="41"/>
        <v>0</v>
      </c>
      <c r="L406" s="56">
        <f t="shared" si="41"/>
        <v>0</v>
      </c>
    </row>
    <row r="407" spans="1:12" ht="15.75" customHeight="1" x14ac:dyDescent="0.2">
      <c r="A407" s="28">
        <v>399</v>
      </c>
      <c r="B407" s="14" t="s">
        <v>58</v>
      </c>
      <c r="C407" s="28">
        <v>912</v>
      </c>
      <c r="D407" s="15">
        <v>1202</v>
      </c>
      <c r="E407" s="12" t="s">
        <v>112</v>
      </c>
      <c r="F407" s="17"/>
      <c r="G407" s="38"/>
      <c r="H407" s="38"/>
      <c r="I407" s="56">
        <f t="shared" si="40"/>
        <v>150</v>
      </c>
      <c r="J407" s="56">
        <f t="shared" si="40"/>
        <v>150</v>
      </c>
      <c r="K407" s="56">
        <f t="shared" si="41"/>
        <v>0</v>
      </c>
      <c r="L407" s="56">
        <f t="shared" si="41"/>
        <v>0</v>
      </c>
    </row>
    <row r="408" spans="1:12" ht="32.25" customHeight="1" x14ac:dyDescent="0.2">
      <c r="A408" s="28">
        <v>400</v>
      </c>
      <c r="B408" s="14" t="s">
        <v>97</v>
      </c>
      <c r="C408" s="28">
        <v>912</v>
      </c>
      <c r="D408" s="15">
        <v>1202</v>
      </c>
      <c r="E408" s="12" t="s">
        <v>175</v>
      </c>
      <c r="F408" s="17"/>
      <c r="G408" s="38"/>
      <c r="H408" s="38"/>
      <c r="I408" s="56">
        <f t="shared" si="40"/>
        <v>150</v>
      </c>
      <c r="J408" s="56">
        <f>SUM(J409:J410)</f>
        <v>150</v>
      </c>
      <c r="K408" s="56">
        <f>SUM(K409:K410)</f>
        <v>0</v>
      </c>
      <c r="L408" s="56">
        <f>K408/J408*100</f>
        <v>0</v>
      </c>
    </row>
    <row r="409" spans="1:12" ht="23.25" customHeight="1" x14ac:dyDescent="0.2">
      <c r="A409" s="28">
        <v>401</v>
      </c>
      <c r="B409" s="38" t="s">
        <v>278</v>
      </c>
      <c r="C409" s="30">
        <v>912</v>
      </c>
      <c r="D409" s="16">
        <v>1202</v>
      </c>
      <c r="E409" s="17" t="s">
        <v>175</v>
      </c>
      <c r="F409" s="17" t="s">
        <v>277</v>
      </c>
      <c r="G409" s="38"/>
      <c r="H409" s="38"/>
      <c r="I409" s="59">
        <v>150</v>
      </c>
      <c r="J409" s="59">
        <v>0</v>
      </c>
      <c r="K409" s="59">
        <v>0</v>
      </c>
      <c r="L409" s="59">
        <v>0</v>
      </c>
    </row>
    <row r="410" spans="1:12" ht="43.5" customHeight="1" x14ac:dyDescent="0.2">
      <c r="A410" s="28">
        <v>402</v>
      </c>
      <c r="B410" s="47" t="s">
        <v>181</v>
      </c>
      <c r="C410" s="30">
        <v>912</v>
      </c>
      <c r="D410" s="16">
        <v>1202</v>
      </c>
      <c r="E410" s="17" t="s">
        <v>175</v>
      </c>
      <c r="F410" s="17" t="s">
        <v>44</v>
      </c>
      <c r="G410" s="38"/>
      <c r="H410" s="38"/>
      <c r="I410" s="59">
        <v>0</v>
      </c>
      <c r="J410" s="59">
        <v>150</v>
      </c>
      <c r="K410" s="59">
        <v>0</v>
      </c>
      <c r="L410" s="59">
        <f>K410/J410*100</f>
        <v>0</v>
      </c>
    </row>
    <row r="411" spans="1:12" ht="30" x14ac:dyDescent="0.2">
      <c r="A411" s="28">
        <v>403</v>
      </c>
      <c r="B411" s="29" t="s">
        <v>50</v>
      </c>
      <c r="C411" s="45">
        <v>913</v>
      </c>
      <c r="D411" s="28"/>
      <c r="E411" s="28"/>
      <c r="F411" s="30"/>
      <c r="G411" s="30"/>
      <c r="H411" s="30"/>
      <c r="I411" s="24">
        <f>SUM(I412)</f>
        <v>1264.8000000000002</v>
      </c>
      <c r="J411" s="24">
        <f>SUM(J412)</f>
        <v>1184.8000000000002</v>
      </c>
      <c r="K411" s="24">
        <f>SUM(K412)</f>
        <v>727.3</v>
      </c>
      <c r="L411" s="24">
        <f>K411/J411*100</f>
        <v>61.385887913571899</v>
      </c>
    </row>
    <row r="412" spans="1:12" ht="26.25" customHeight="1" x14ac:dyDescent="0.2">
      <c r="A412" s="28">
        <v>404</v>
      </c>
      <c r="B412" s="14" t="s">
        <v>4</v>
      </c>
      <c r="C412" s="28">
        <v>913</v>
      </c>
      <c r="D412" s="31">
        <v>100</v>
      </c>
      <c r="E412" s="28"/>
      <c r="F412" s="30"/>
      <c r="G412" s="34"/>
      <c r="H412" s="34"/>
      <c r="I412" s="24">
        <f>SUM(I413+I419)</f>
        <v>1264.8000000000002</v>
      </c>
      <c r="J412" s="24">
        <f>SUM(J413+J419)</f>
        <v>1184.8000000000002</v>
      </c>
      <c r="K412" s="24">
        <f>SUM(K413+K419)</f>
        <v>727.3</v>
      </c>
      <c r="L412" s="24">
        <f>K412/J412*100</f>
        <v>61.385887913571899</v>
      </c>
    </row>
    <row r="413" spans="1:12" ht="41.25" customHeight="1" x14ac:dyDescent="0.2">
      <c r="A413" s="28">
        <v>405</v>
      </c>
      <c r="B413" s="14" t="s">
        <v>295</v>
      </c>
      <c r="C413" s="28">
        <v>913</v>
      </c>
      <c r="D413" s="60">
        <v>106</v>
      </c>
      <c r="E413" s="28"/>
      <c r="F413" s="30"/>
      <c r="G413" s="34"/>
      <c r="H413" s="34"/>
      <c r="I413" s="24">
        <f>SUM(I414)</f>
        <v>1258.8000000000002</v>
      </c>
      <c r="J413" s="24">
        <f>SUM(J414)</f>
        <v>1178.8000000000002</v>
      </c>
      <c r="K413" s="24">
        <f>SUM(K414)</f>
        <v>727.3</v>
      </c>
      <c r="L413" s="24">
        <f>K413/J413*100</f>
        <v>61.698337292161511</v>
      </c>
    </row>
    <row r="414" spans="1:12" ht="15" customHeight="1" x14ac:dyDescent="0.2">
      <c r="A414" s="28">
        <v>406</v>
      </c>
      <c r="B414" s="14" t="s">
        <v>58</v>
      </c>
      <c r="C414" s="28">
        <v>913</v>
      </c>
      <c r="D414" s="15">
        <v>106</v>
      </c>
      <c r="E414" s="12" t="s">
        <v>112</v>
      </c>
      <c r="F414" s="17"/>
      <c r="G414" s="38"/>
      <c r="H414" s="38"/>
      <c r="I414" s="39">
        <f>SUM(I415+I417)</f>
        <v>1258.8000000000002</v>
      </c>
      <c r="J414" s="39">
        <f>SUM(J415+J417)</f>
        <v>1178.8000000000002</v>
      </c>
      <c r="K414" s="39">
        <f>SUM(K415+K417)</f>
        <v>727.3</v>
      </c>
      <c r="L414" s="39">
        <f>K414/J414*100</f>
        <v>61.698337292161511</v>
      </c>
    </row>
    <row r="415" spans="1:12" ht="25.5" x14ac:dyDescent="0.2">
      <c r="A415" s="28">
        <v>407</v>
      </c>
      <c r="B415" s="14" t="s">
        <v>59</v>
      </c>
      <c r="C415" s="28">
        <v>913</v>
      </c>
      <c r="D415" s="15">
        <v>106</v>
      </c>
      <c r="E415" s="12" t="s">
        <v>111</v>
      </c>
      <c r="F415" s="17"/>
      <c r="G415" s="38"/>
      <c r="H415" s="38"/>
      <c r="I415" s="39">
        <f>SUM(I416)</f>
        <v>571.5</v>
      </c>
      <c r="J415" s="39">
        <f>SUM(J416)</f>
        <v>491.5</v>
      </c>
      <c r="K415" s="39">
        <f>SUM(K416)</f>
        <v>252.6</v>
      </c>
      <c r="L415" s="39">
        <f>SUM(L416)</f>
        <v>51.393692777212621</v>
      </c>
    </row>
    <row r="416" spans="1:12" ht="25.5" x14ac:dyDescent="0.2">
      <c r="A416" s="28">
        <v>408</v>
      </c>
      <c r="B416" s="13" t="s">
        <v>180</v>
      </c>
      <c r="C416" s="30">
        <v>913</v>
      </c>
      <c r="D416" s="16">
        <v>106</v>
      </c>
      <c r="E416" s="17" t="s">
        <v>111</v>
      </c>
      <c r="F416" s="17" t="s">
        <v>40</v>
      </c>
      <c r="G416" s="38"/>
      <c r="H416" s="38"/>
      <c r="I416" s="40">
        <f>982.9-411.4</f>
        <v>571.5</v>
      </c>
      <c r="J416" s="40">
        <v>491.5</v>
      </c>
      <c r="K416" s="40">
        <v>252.6</v>
      </c>
      <c r="L416" s="40">
        <f>K416/J416*100</f>
        <v>51.393692777212621</v>
      </c>
    </row>
    <row r="417" spans="1:12" ht="25.5" x14ac:dyDescent="0.2">
      <c r="A417" s="28">
        <v>409</v>
      </c>
      <c r="B417" s="14" t="s">
        <v>26</v>
      </c>
      <c r="C417" s="28">
        <v>913</v>
      </c>
      <c r="D417" s="15">
        <v>106</v>
      </c>
      <c r="E417" s="12" t="s">
        <v>168</v>
      </c>
      <c r="F417" s="17"/>
      <c r="G417" s="38"/>
      <c r="H417" s="38"/>
      <c r="I417" s="39">
        <f>I418</f>
        <v>687.30000000000007</v>
      </c>
      <c r="J417" s="39">
        <f>J418</f>
        <v>687.30000000000007</v>
      </c>
      <c r="K417" s="39">
        <f>SUM(K418)</f>
        <v>474.7</v>
      </c>
      <c r="L417" s="39">
        <f>L418</f>
        <v>69.067365051651393</v>
      </c>
    </row>
    <row r="418" spans="1:12" ht="25.5" x14ac:dyDescent="0.2">
      <c r="A418" s="28">
        <v>410</v>
      </c>
      <c r="B418" s="13" t="s">
        <v>180</v>
      </c>
      <c r="C418" s="30">
        <v>913</v>
      </c>
      <c r="D418" s="16">
        <v>106</v>
      </c>
      <c r="E418" s="17" t="s">
        <v>168</v>
      </c>
      <c r="F418" s="17" t="s">
        <v>40</v>
      </c>
      <c r="G418" s="38"/>
      <c r="H418" s="38"/>
      <c r="I418" s="40">
        <f>754.7-67.4</f>
        <v>687.30000000000007</v>
      </c>
      <c r="J418" s="40">
        <f>754.7-67.4</f>
        <v>687.30000000000007</v>
      </c>
      <c r="K418" s="40">
        <v>474.7</v>
      </c>
      <c r="L418" s="40">
        <f>K418/J418*100</f>
        <v>69.067365051651393</v>
      </c>
    </row>
    <row r="419" spans="1:12" ht="16.5" customHeight="1" x14ac:dyDescent="0.2">
      <c r="A419" s="28">
        <v>411</v>
      </c>
      <c r="B419" s="14" t="s">
        <v>24</v>
      </c>
      <c r="C419" s="28">
        <v>913</v>
      </c>
      <c r="D419" s="53">
        <v>113</v>
      </c>
      <c r="E419" s="57"/>
      <c r="F419" s="12"/>
      <c r="G419" s="38"/>
      <c r="H419" s="38"/>
      <c r="I419" s="39">
        <f t="shared" ref="I419:J421" si="42">SUM(I420)</f>
        <v>6</v>
      </c>
      <c r="J419" s="39">
        <f t="shared" si="42"/>
        <v>6</v>
      </c>
      <c r="K419" s="39">
        <f t="shared" ref="K419:L421" si="43">SUM(K420)</f>
        <v>0</v>
      </c>
      <c r="L419" s="39">
        <f t="shared" si="43"/>
        <v>0</v>
      </c>
    </row>
    <row r="420" spans="1:12" ht="18" customHeight="1" x14ac:dyDescent="0.2">
      <c r="A420" s="28">
        <v>412</v>
      </c>
      <c r="B420" s="14" t="s">
        <v>58</v>
      </c>
      <c r="C420" s="28">
        <v>913</v>
      </c>
      <c r="D420" s="53">
        <v>113</v>
      </c>
      <c r="E420" s="57" t="s">
        <v>112</v>
      </c>
      <c r="F420" s="12"/>
      <c r="G420" s="38"/>
      <c r="H420" s="38"/>
      <c r="I420" s="39">
        <f t="shared" si="42"/>
        <v>6</v>
      </c>
      <c r="J420" s="39">
        <f t="shared" si="42"/>
        <v>6</v>
      </c>
      <c r="K420" s="39">
        <f t="shared" si="43"/>
        <v>0</v>
      </c>
      <c r="L420" s="39">
        <f t="shared" si="43"/>
        <v>0</v>
      </c>
    </row>
    <row r="421" spans="1:12" ht="25.5" x14ac:dyDescent="0.2">
      <c r="A421" s="28">
        <v>413</v>
      </c>
      <c r="B421" s="14" t="s">
        <v>59</v>
      </c>
      <c r="C421" s="28">
        <v>913</v>
      </c>
      <c r="D421" s="53">
        <v>113</v>
      </c>
      <c r="E421" s="12" t="s">
        <v>111</v>
      </c>
      <c r="F421" s="12"/>
      <c r="G421" s="38"/>
      <c r="H421" s="38"/>
      <c r="I421" s="39">
        <f t="shared" si="42"/>
        <v>6</v>
      </c>
      <c r="J421" s="39">
        <f t="shared" si="42"/>
        <v>6</v>
      </c>
      <c r="K421" s="39">
        <f t="shared" si="43"/>
        <v>0</v>
      </c>
      <c r="L421" s="39">
        <f t="shared" si="43"/>
        <v>0</v>
      </c>
    </row>
    <row r="422" spans="1:12" ht="25.5" x14ac:dyDescent="0.2">
      <c r="A422" s="28">
        <v>414</v>
      </c>
      <c r="B422" s="13" t="s">
        <v>180</v>
      </c>
      <c r="C422" s="30">
        <v>913</v>
      </c>
      <c r="D422" s="55">
        <v>113</v>
      </c>
      <c r="E422" s="17" t="s">
        <v>111</v>
      </c>
      <c r="F422" s="17" t="s">
        <v>40</v>
      </c>
      <c r="G422" s="38"/>
      <c r="H422" s="38"/>
      <c r="I422" s="40">
        <v>6</v>
      </c>
      <c r="J422" s="40">
        <v>6</v>
      </c>
      <c r="K422" s="40">
        <v>0</v>
      </c>
      <c r="L422" s="40">
        <f>K422/J422*100</f>
        <v>0</v>
      </c>
    </row>
    <row r="423" spans="1:12" ht="30" x14ac:dyDescent="0.2">
      <c r="A423" s="28">
        <v>415</v>
      </c>
      <c r="B423" s="29" t="s">
        <v>53</v>
      </c>
      <c r="C423" s="45">
        <v>919</v>
      </c>
      <c r="D423" s="60"/>
      <c r="E423" s="61"/>
      <c r="F423" s="62"/>
      <c r="G423" s="38"/>
      <c r="H423" s="38"/>
      <c r="I423" s="24">
        <f t="shared" ref="I423:J425" si="44">SUM(I424)</f>
        <v>3757.1</v>
      </c>
      <c r="J423" s="24">
        <f t="shared" si="44"/>
        <v>3392.7999999999997</v>
      </c>
      <c r="K423" s="24">
        <f t="shared" ref="K423:K425" si="45">SUM(K424)</f>
        <v>1944</v>
      </c>
      <c r="L423" s="24">
        <f>K423/J423*100</f>
        <v>57.297807120962041</v>
      </c>
    </row>
    <row r="424" spans="1:12" ht="28.5" customHeight="1" x14ac:dyDescent="0.2">
      <c r="A424" s="28">
        <v>416</v>
      </c>
      <c r="B424" s="14" t="s">
        <v>4</v>
      </c>
      <c r="C424" s="28">
        <v>919</v>
      </c>
      <c r="D424" s="15">
        <v>100</v>
      </c>
      <c r="E424" s="61"/>
      <c r="F424" s="62"/>
      <c r="G424" s="38"/>
      <c r="H424" s="38"/>
      <c r="I424" s="25">
        <f t="shared" si="44"/>
        <v>3757.1</v>
      </c>
      <c r="J424" s="25">
        <f>SUM(J425+J431)</f>
        <v>3392.7999999999997</v>
      </c>
      <c r="K424" s="25">
        <f>SUM(K425+K431)</f>
        <v>1944</v>
      </c>
      <c r="L424" s="25">
        <f>K424/J424*100</f>
        <v>57.297807120962041</v>
      </c>
    </row>
    <row r="425" spans="1:12" ht="39" customHeight="1" x14ac:dyDescent="0.2">
      <c r="A425" s="28">
        <v>417</v>
      </c>
      <c r="B425" s="14" t="s">
        <v>295</v>
      </c>
      <c r="C425" s="63">
        <v>919</v>
      </c>
      <c r="D425" s="60">
        <v>106</v>
      </c>
      <c r="E425" s="61"/>
      <c r="F425" s="62"/>
      <c r="G425" s="38"/>
      <c r="H425" s="38"/>
      <c r="I425" s="56">
        <f t="shared" si="44"/>
        <v>3757.1</v>
      </c>
      <c r="J425" s="56">
        <f t="shared" si="44"/>
        <v>3384.7999999999997</v>
      </c>
      <c r="K425" s="56">
        <f t="shared" si="45"/>
        <v>1936</v>
      </c>
      <c r="L425" s="56">
        <f>K425/J425*100</f>
        <v>57.196880170172534</v>
      </c>
    </row>
    <row r="426" spans="1:12" ht="33.75" customHeight="1" x14ac:dyDescent="0.2">
      <c r="A426" s="28">
        <v>418</v>
      </c>
      <c r="B426" s="14" t="s">
        <v>387</v>
      </c>
      <c r="C426" s="63">
        <v>919</v>
      </c>
      <c r="D426" s="15">
        <v>106</v>
      </c>
      <c r="E426" s="12" t="s">
        <v>170</v>
      </c>
      <c r="F426" s="17"/>
      <c r="G426" s="38"/>
      <c r="H426" s="38"/>
      <c r="I426" s="39">
        <f>I427</f>
        <v>3757.1</v>
      </c>
      <c r="J426" s="39">
        <f>J427</f>
        <v>3384.7999999999997</v>
      </c>
      <c r="K426" s="39">
        <f>SUM(K427)</f>
        <v>1936</v>
      </c>
      <c r="L426" s="39">
        <f>L427</f>
        <v>57.196880170172534</v>
      </c>
    </row>
    <row r="427" spans="1:12" ht="39" customHeight="1" x14ac:dyDescent="0.2">
      <c r="A427" s="28">
        <v>419</v>
      </c>
      <c r="B427" s="64" t="s">
        <v>388</v>
      </c>
      <c r="C427" s="63">
        <v>919</v>
      </c>
      <c r="D427" s="15">
        <v>106</v>
      </c>
      <c r="E427" s="12" t="s">
        <v>169</v>
      </c>
      <c r="F427" s="17"/>
      <c r="G427" s="38"/>
      <c r="H427" s="38"/>
      <c r="I427" s="39">
        <f>I428</f>
        <v>3757.1</v>
      </c>
      <c r="J427" s="39">
        <f>J428</f>
        <v>3384.7999999999997</v>
      </c>
      <c r="K427" s="39">
        <f>SUM(K428)</f>
        <v>1936</v>
      </c>
      <c r="L427" s="39">
        <f>L428</f>
        <v>57.196880170172534</v>
      </c>
    </row>
    <row r="428" spans="1:12" ht="33" customHeight="1" x14ac:dyDescent="0.2">
      <c r="A428" s="28">
        <v>420</v>
      </c>
      <c r="B428" s="14" t="s">
        <v>98</v>
      </c>
      <c r="C428" s="63">
        <v>919</v>
      </c>
      <c r="D428" s="15">
        <v>106</v>
      </c>
      <c r="E428" s="12" t="s">
        <v>171</v>
      </c>
      <c r="F428" s="17"/>
      <c r="G428" s="38"/>
      <c r="H428" s="38"/>
      <c r="I428" s="39">
        <f>SUM(I429:I430)</f>
        <v>3757.1</v>
      </c>
      <c r="J428" s="39">
        <f>SUM(J429:J430)</f>
        <v>3384.7999999999997</v>
      </c>
      <c r="K428" s="39">
        <f>SUM(K429:K430)</f>
        <v>1936</v>
      </c>
      <c r="L428" s="39">
        <f>K428/J428*100</f>
        <v>57.196880170172534</v>
      </c>
    </row>
    <row r="429" spans="1:12" ht="25.5" x14ac:dyDescent="0.2">
      <c r="A429" s="28">
        <v>421</v>
      </c>
      <c r="B429" s="13" t="s">
        <v>180</v>
      </c>
      <c r="C429" s="65">
        <v>919</v>
      </c>
      <c r="D429" s="16">
        <v>106</v>
      </c>
      <c r="E429" s="17" t="s">
        <v>171</v>
      </c>
      <c r="F429" s="17" t="s">
        <v>40</v>
      </c>
      <c r="G429" s="38"/>
      <c r="H429" s="38"/>
      <c r="I429" s="40">
        <v>3575.4</v>
      </c>
      <c r="J429" s="40">
        <v>3238.1</v>
      </c>
      <c r="K429" s="40">
        <v>1865.8</v>
      </c>
      <c r="L429" s="40">
        <f>K429/J429*100</f>
        <v>57.620209382045026</v>
      </c>
    </row>
    <row r="430" spans="1:12" ht="32.25" customHeight="1" x14ac:dyDescent="0.2">
      <c r="A430" s="28">
        <v>422</v>
      </c>
      <c r="B430" s="13" t="s">
        <v>179</v>
      </c>
      <c r="C430" s="65">
        <v>919</v>
      </c>
      <c r="D430" s="16">
        <v>106</v>
      </c>
      <c r="E430" s="17" t="s">
        <v>171</v>
      </c>
      <c r="F430" s="17" t="s">
        <v>62</v>
      </c>
      <c r="G430" s="38"/>
      <c r="H430" s="38"/>
      <c r="I430" s="40">
        <v>181.7</v>
      </c>
      <c r="J430" s="40">
        <v>146.69999999999999</v>
      </c>
      <c r="K430" s="40">
        <v>70.2</v>
      </c>
      <c r="L430" s="40">
        <f>K430/J430*100</f>
        <v>47.852760736196323</v>
      </c>
    </row>
    <row r="431" spans="1:12" ht="20.25" customHeight="1" x14ac:dyDescent="0.2">
      <c r="A431" s="28">
        <v>423</v>
      </c>
      <c r="B431" s="14" t="s">
        <v>24</v>
      </c>
      <c r="C431" s="28">
        <v>919</v>
      </c>
      <c r="D431" s="60">
        <v>113</v>
      </c>
      <c r="E431" s="17"/>
      <c r="F431" s="17"/>
      <c r="G431" s="38"/>
      <c r="H431" s="38"/>
      <c r="I431" s="39">
        <v>0</v>
      </c>
      <c r="J431" s="39">
        <f t="shared" ref="J431:L434" si="46">SUM(J432)</f>
        <v>8</v>
      </c>
      <c r="K431" s="39">
        <f t="shared" si="46"/>
        <v>8</v>
      </c>
      <c r="L431" s="39">
        <f t="shared" si="46"/>
        <v>100</v>
      </c>
    </row>
    <row r="432" spans="1:12" ht="32.25" customHeight="1" x14ac:dyDescent="0.2">
      <c r="A432" s="28">
        <v>424</v>
      </c>
      <c r="B432" s="14" t="s">
        <v>428</v>
      </c>
      <c r="C432" s="63">
        <v>919</v>
      </c>
      <c r="D432" s="15">
        <v>113</v>
      </c>
      <c r="E432" s="12" t="s">
        <v>170</v>
      </c>
      <c r="F432" s="17"/>
      <c r="G432" s="38"/>
      <c r="H432" s="38"/>
      <c r="I432" s="39">
        <v>0</v>
      </c>
      <c r="J432" s="39">
        <f t="shared" si="46"/>
        <v>8</v>
      </c>
      <c r="K432" s="39">
        <f t="shared" si="46"/>
        <v>8</v>
      </c>
      <c r="L432" s="39">
        <f t="shared" si="46"/>
        <v>100</v>
      </c>
    </row>
    <row r="433" spans="1:12" ht="38.25" x14ac:dyDescent="0.2">
      <c r="A433" s="28">
        <v>425</v>
      </c>
      <c r="B433" s="64" t="s">
        <v>437</v>
      </c>
      <c r="C433" s="63">
        <v>919</v>
      </c>
      <c r="D433" s="15">
        <v>113</v>
      </c>
      <c r="E433" s="12" t="s">
        <v>169</v>
      </c>
      <c r="F433" s="17"/>
      <c r="G433" s="38"/>
      <c r="H433" s="38"/>
      <c r="I433" s="39">
        <v>0</v>
      </c>
      <c r="J433" s="39">
        <f t="shared" si="46"/>
        <v>8</v>
      </c>
      <c r="K433" s="39">
        <f t="shared" si="46"/>
        <v>8</v>
      </c>
      <c r="L433" s="39">
        <f t="shared" si="46"/>
        <v>100</v>
      </c>
    </row>
    <row r="434" spans="1:12" ht="25.5" x14ac:dyDescent="0.2">
      <c r="A434" s="28">
        <v>426</v>
      </c>
      <c r="B434" s="14" t="s">
        <v>98</v>
      </c>
      <c r="C434" s="63">
        <v>919</v>
      </c>
      <c r="D434" s="15">
        <v>113</v>
      </c>
      <c r="E434" s="12" t="s">
        <v>171</v>
      </c>
      <c r="F434" s="17"/>
      <c r="G434" s="38"/>
      <c r="H434" s="38"/>
      <c r="I434" s="39">
        <v>0</v>
      </c>
      <c r="J434" s="39">
        <f t="shared" si="46"/>
        <v>8</v>
      </c>
      <c r="K434" s="39">
        <f t="shared" si="46"/>
        <v>8</v>
      </c>
      <c r="L434" s="39">
        <f t="shared" si="46"/>
        <v>100</v>
      </c>
    </row>
    <row r="435" spans="1:12" ht="36" customHeight="1" x14ac:dyDescent="0.2">
      <c r="A435" s="28">
        <v>427</v>
      </c>
      <c r="B435" s="13" t="s">
        <v>179</v>
      </c>
      <c r="C435" s="65">
        <v>919</v>
      </c>
      <c r="D435" s="16">
        <v>113</v>
      </c>
      <c r="E435" s="17" t="s">
        <v>171</v>
      </c>
      <c r="F435" s="17" t="s">
        <v>62</v>
      </c>
      <c r="G435" s="38"/>
      <c r="H435" s="38"/>
      <c r="I435" s="40">
        <v>0</v>
      </c>
      <c r="J435" s="40">
        <v>8</v>
      </c>
      <c r="K435" s="40">
        <v>8</v>
      </c>
      <c r="L435" s="40">
        <f>K435/J435*100</f>
        <v>100</v>
      </c>
    </row>
    <row r="436" spans="1:12" ht="18" customHeight="1" x14ac:dyDescent="0.2">
      <c r="A436" s="28">
        <v>428</v>
      </c>
      <c r="B436" s="14" t="s">
        <v>51</v>
      </c>
      <c r="C436" s="30"/>
      <c r="D436" s="30"/>
      <c r="E436" s="30"/>
      <c r="F436" s="30"/>
      <c r="G436" s="30"/>
      <c r="H436" s="30"/>
      <c r="I436" s="24">
        <f>SUM(I9+I393+I411+I423)</f>
        <v>322232.60000000003</v>
      </c>
      <c r="J436" s="24">
        <f>SUM(J9+J393+J411+J423)</f>
        <v>428437</v>
      </c>
      <c r="K436" s="24">
        <f>SUM(K9+K393+K411+K423)</f>
        <v>256011.59999999998</v>
      </c>
      <c r="L436" s="24">
        <f>K436/J436*100</f>
        <v>59.754783083627231</v>
      </c>
    </row>
    <row r="437" spans="1:12" ht="27.75" customHeight="1" x14ac:dyDescent="0.2">
      <c r="A437" s="105"/>
      <c r="B437" s="106"/>
      <c r="C437" s="66"/>
      <c r="D437" s="67"/>
      <c r="E437" s="67"/>
      <c r="F437" s="66"/>
      <c r="G437" s="68"/>
      <c r="H437" s="69"/>
      <c r="I437" s="69"/>
      <c r="J437" s="69"/>
      <c r="K437" s="69"/>
      <c r="L437" s="70"/>
    </row>
    <row r="438" spans="1:12" ht="12.75" customHeight="1" x14ac:dyDescent="0.2">
      <c r="A438" s="101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1:12" ht="9.75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1:12" ht="25.5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1:12" x14ac:dyDescent="0.2">
      <c r="A441" s="9"/>
    </row>
    <row r="442" spans="1:12" x14ac:dyDescent="0.2">
      <c r="A442" s="9"/>
    </row>
  </sheetData>
  <mergeCells count="7">
    <mergeCell ref="A438:L440"/>
    <mergeCell ref="C1:L1"/>
    <mergeCell ref="C2:L2"/>
    <mergeCell ref="C3:L3"/>
    <mergeCell ref="C4:L4"/>
    <mergeCell ref="A6:L6"/>
    <mergeCell ref="A437:B437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9" manualBreakCount="9">
    <brk id="41" max="8" man="1"/>
    <brk id="85" max="8" man="1"/>
    <brk id="117" max="8" man="1"/>
    <brk id="150" max="8" man="1"/>
    <brk id="178" max="8" man="1"/>
    <brk id="210" max="8" man="1"/>
    <brk id="238" max="8" man="1"/>
    <brk id="329" max="8" man="1"/>
    <brk id="3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2021-12-03T11:04:52Z</cp:lastPrinted>
  <dcterms:created xsi:type="dcterms:W3CDTF">1996-10-08T23:32:33Z</dcterms:created>
  <dcterms:modified xsi:type="dcterms:W3CDTF">2021-12-03T11:05:07Z</dcterms:modified>
</cp:coreProperties>
</file>