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Прил.4!$A$8:$L$453</definedName>
    <definedName name="_xlnm.Print_Area" localSheetId="0">Прил.4!$A$1:$L$453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3" i="7"/>
  <c r="K434"/>
  <c r="K435"/>
  <c r="J434"/>
  <c r="L441"/>
  <c r="K441"/>
  <c r="J441"/>
  <c r="I441"/>
  <c r="J435"/>
  <c r="L111"/>
  <c r="I442"/>
  <c r="J442"/>
  <c r="K442"/>
  <c r="L313" l="1"/>
  <c r="K309" l="1"/>
  <c r="L33"/>
  <c r="L32" s="1"/>
  <c r="L34"/>
  <c r="K33"/>
  <c r="K32" s="1"/>
  <c r="L360"/>
  <c r="K13"/>
  <c r="K12" s="1"/>
  <c r="K11" s="1"/>
  <c r="J240" l="1"/>
  <c r="J234"/>
  <c r="J343"/>
  <c r="J341"/>
  <c r="L443" l="1"/>
  <c r="L442" s="1"/>
  <c r="K386"/>
  <c r="J386"/>
  <c r="L390"/>
  <c r="L385"/>
  <c r="K383"/>
  <c r="J383"/>
  <c r="L113"/>
  <c r="L112" s="1"/>
  <c r="K112"/>
  <c r="J112"/>
  <c r="J38"/>
  <c r="L27"/>
  <c r="L26" s="1"/>
  <c r="K26"/>
  <c r="J26"/>
  <c r="L22"/>
  <c r="L21" s="1"/>
  <c r="K21"/>
  <c r="J21"/>
  <c r="L383" l="1"/>
  <c r="J13"/>
  <c r="J12" s="1"/>
  <c r="J11" s="1"/>
  <c r="L16"/>
  <c r="L15" s="1"/>
  <c r="K15"/>
  <c r="J15"/>
  <c r="I318" l="1"/>
  <c r="J318"/>
  <c r="K318"/>
  <c r="L318"/>
  <c r="K312"/>
  <c r="J312"/>
  <c r="L312" l="1"/>
  <c r="L66"/>
  <c r="L65" s="1"/>
  <c r="K65"/>
  <c r="J65"/>
  <c r="L448" l="1"/>
  <c r="L447" s="1"/>
  <c r="L446" s="1"/>
  <c r="L445" s="1"/>
  <c r="L444" s="1"/>
  <c r="K447"/>
  <c r="K446" s="1"/>
  <c r="K445" s="1"/>
  <c r="K444" s="1"/>
  <c r="J447"/>
  <c r="J446" s="1"/>
  <c r="J445" s="1"/>
  <c r="J444" s="1"/>
  <c r="L420"/>
  <c r="K418"/>
  <c r="J418"/>
  <c r="L402"/>
  <c r="K400"/>
  <c r="J400"/>
  <c r="L389"/>
  <c r="L392"/>
  <c r="L394"/>
  <c r="L396"/>
  <c r="K395"/>
  <c r="K393"/>
  <c r="K391"/>
  <c r="J391"/>
  <c r="J393"/>
  <c r="J395"/>
  <c r="K340"/>
  <c r="J340"/>
  <c r="L343"/>
  <c r="K333"/>
  <c r="J333"/>
  <c r="L336"/>
  <c r="L418" l="1"/>
  <c r="L400"/>
  <c r="L393"/>
  <c r="L391"/>
  <c r="L395"/>
  <c r="K205"/>
  <c r="J205"/>
  <c r="L206"/>
  <c r="L205" l="1"/>
  <c r="L128"/>
  <c r="K127"/>
  <c r="J127"/>
  <c r="L127" l="1"/>
  <c r="L87"/>
  <c r="L88"/>
  <c r="K86"/>
  <c r="J86"/>
  <c r="J85" s="1"/>
  <c r="L60"/>
  <c r="K59"/>
  <c r="J59"/>
  <c r="L59" l="1"/>
  <c r="L86"/>
  <c r="K85"/>
  <c r="L85" s="1"/>
  <c r="L440"/>
  <c r="K438"/>
  <c r="K431"/>
  <c r="K430" s="1"/>
  <c r="K429" s="1"/>
  <c r="K427"/>
  <c r="K425"/>
  <c r="L408"/>
  <c r="L410"/>
  <c r="L414"/>
  <c r="K417"/>
  <c r="K416" s="1"/>
  <c r="K415" s="1"/>
  <c r="K413"/>
  <c r="K412" s="1"/>
  <c r="K411" s="1"/>
  <c r="K407"/>
  <c r="K409"/>
  <c r="K399"/>
  <c r="L384"/>
  <c r="L387"/>
  <c r="L388"/>
  <c r="L375"/>
  <c r="L376"/>
  <c r="L378"/>
  <c r="L379"/>
  <c r="K377"/>
  <c r="K374"/>
  <c r="L371"/>
  <c r="K370"/>
  <c r="K369" s="1"/>
  <c r="K368" s="1"/>
  <c r="L367"/>
  <c r="K366"/>
  <c r="K365" s="1"/>
  <c r="L363"/>
  <c r="K362"/>
  <c r="K360"/>
  <c r="K437" l="1"/>
  <c r="K436" s="1"/>
  <c r="K359"/>
  <c r="K424"/>
  <c r="K423" s="1"/>
  <c r="K406"/>
  <c r="K405" s="1"/>
  <c r="K404" s="1"/>
  <c r="K403" s="1"/>
  <c r="K382"/>
  <c r="K381" s="1"/>
  <c r="K364"/>
  <c r="K398"/>
  <c r="K373"/>
  <c r="K449" l="1"/>
  <c r="K422"/>
  <c r="K380"/>
  <c r="K372"/>
  <c r="K397"/>
  <c r="L358"/>
  <c r="K357"/>
  <c r="K356" s="1"/>
  <c r="K350"/>
  <c r="K349" s="1"/>
  <c r="L348"/>
  <c r="K347"/>
  <c r="K346" s="1"/>
  <c r="L334"/>
  <c r="L338"/>
  <c r="L339"/>
  <c r="L341"/>
  <c r="L345"/>
  <c r="K344"/>
  <c r="K337"/>
  <c r="L330"/>
  <c r="K329"/>
  <c r="K328" s="1"/>
  <c r="K327" s="1"/>
  <c r="L306"/>
  <c r="L307"/>
  <c r="L308"/>
  <c r="L310"/>
  <c r="L311"/>
  <c r="L315"/>
  <c r="L316"/>
  <c r="L325"/>
  <c r="K324"/>
  <c r="K322"/>
  <c r="K320"/>
  <c r="K314"/>
  <c r="K305"/>
  <c r="K304" s="1"/>
  <c r="K300"/>
  <c r="K299" s="1"/>
  <c r="K297"/>
  <c r="K296" s="1"/>
  <c r="L298"/>
  <c r="L295"/>
  <c r="K292"/>
  <c r="K294"/>
  <c r="K291" s="1"/>
  <c r="L288"/>
  <c r="L290"/>
  <c r="K287"/>
  <c r="K289"/>
  <c r="K286" s="1"/>
  <c r="K282"/>
  <c r="K284"/>
  <c r="K281" s="1"/>
  <c r="K277"/>
  <c r="K279"/>
  <c r="L273"/>
  <c r="K272"/>
  <c r="K271" s="1"/>
  <c r="L268"/>
  <c r="K267"/>
  <c r="K269"/>
  <c r="L258"/>
  <c r="L259"/>
  <c r="L261"/>
  <c r="L262"/>
  <c r="K255"/>
  <c r="K257"/>
  <c r="K260"/>
  <c r="K264"/>
  <c r="K263" s="1"/>
  <c r="L250"/>
  <c r="K249"/>
  <c r="K251"/>
  <c r="L246"/>
  <c r="K245"/>
  <c r="K244" s="1"/>
  <c r="K243" s="1"/>
  <c r="K242" s="1"/>
  <c r="L229"/>
  <c r="L231"/>
  <c r="L234"/>
  <c r="L236"/>
  <c r="L240"/>
  <c r="K228"/>
  <c r="K230"/>
  <c r="K233"/>
  <c r="K232" s="1"/>
  <c r="K235"/>
  <c r="K237"/>
  <c r="K239"/>
  <c r="L219"/>
  <c r="L222"/>
  <c r="L224"/>
  <c r="K218"/>
  <c r="K217" s="1"/>
  <c r="K221"/>
  <c r="K223"/>
  <c r="L213"/>
  <c r="K212"/>
  <c r="K211" s="1"/>
  <c r="K210" s="1"/>
  <c r="K209" s="1"/>
  <c r="L208"/>
  <c r="K207"/>
  <c r="K204" s="1"/>
  <c r="K203" s="1"/>
  <c r="L195"/>
  <c r="L197"/>
  <c r="K194"/>
  <c r="K196"/>
  <c r="K198"/>
  <c r="K200"/>
  <c r="L191"/>
  <c r="K188"/>
  <c r="K190"/>
  <c r="K187" s="1"/>
  <c r="K185"/>
  <c r="K184" s="1"/>
  <c r="L183"/>
  <c r="K182"/>
  <c r="K181" s="1"/>
  <c r="L176"/>
  <c r="L179"/>
  <c r="K175"/>
  <c r="K174" s="1"/>
  <c r="K178"/>
  <c r="K177" s="1"/>
  <c r="K166"/>
  <c r="K165" s="1"/>
  <c r="K163"/>
  <c r="K162" s="1"/>
  <c r="K160"/>
  <c r="K159" s="1"/>
  <c r="K158" s="1"/>
  <c r="L157"/>
  <c r="K156"/>
  <c r="K155" s="1"/>
  <c r="L146"/>
  <c r="L148"/>
  <c r="L152"/>
  <c r="L154"/>
  <c r="K145"/>
  <c r="K147"/>
  <c r="K149"/>
  <c r="K151"/>
  <c r="K153"/>
  <c r="L142"/>
  <c r="K139"/>
  <c r="K141"/>
  <c r="L132"/>
  <c r="L134"/>
  <c r="K125"/>
  <c r="K129"/>
  <c r="K131"/>
  <c r="K133"/>
  <c r="K135"/>
  <c r="K121"/>
  <c r="K120" s="1"/>
  <c r="K119" s="1"/>
  <c r="L118"/>
  <c r="K117"/>
  <c r="K116" s="1"/>
  <c r="K115" s="1"/>
  <c r="K114" s="1"/>
  <c r="K110"/>
  <c r="K109" s="1"/>
  <c r="L106"/>
  <c r="K105"/>
  <c r="K104" s="1"/>
  <c r="L95"/>
  <c r="L97"/>
  <c r="L99"/>
  <c r="L101"/>
  <c r="K92"/>
  <c r="K94"/>
  <c r="K96"/>
  <c r="K98"/>
  <c r="K100"/>
  <c r="K81"/>
  <c r="K80" s="1"/>
  <c r="L77"/>
  <c r="K78"/>
  <c r="K76"/>
  <c r="L71"/>
  <c r="L72"/>
  <c r="K70"/>
  <c r="K69" s="1"/>
  <c r="K68" s="1"/>
  <c r="K67" s="1"/>
  <c r="L62"/>
  <c r="L64"/>
  <c r="K61"/>
  <c r="K63"/>
  <c r="K55"/>
  <c r="K54" s="1"/>
  <c r="L53"/>
  <c r="K52"/>
  <c r="L48"/>
  <c r="L50"/>
  <c r="L51"/>
  <c r="K47"/>
  <c r="K49"/>
  <c r="L45"/>
  <c r="K44"/>
  <c r="L43"/>
  <c r="K42"/>
  <c r="L39"/>
  <c r="L40"/>
  <c r="L41"/>
  <c r="K38"/>
  <c r="L31"/>
  <c r="K30"/>
  <c r="K29" s="1"/>
  <c r="K28" s="1"/>
  <c r="K46" l="1"/>
  <c r="K332"/>
  <c r="K58"/>
  <c r="K266"/>
  <c r="K276"/>
  <c r="K275" s="1"/>
  <c r="K248"/>
  <c r="K124"/>
  <c r="K123" s="1"/>
  <c r="K331"/>
  <c r="K326" s="1"/>
  <c r="K253"/>
  <c r="K227"/>
  <c r="K226" s="1"/>
  <c r="K220"/>
  <c r="K216" s="1"/>
  <c r="K193"/>
  <c r="K192" s="1"/>
  <c r="K144"/>
  <c r="K143" s="1"/>
  <c r="K138"/>
  <c r="K137" s="1"/>
  <c r="K91"/>
  <c r="K90" s="1"/>
  <c r="K84" s="1"/>
  <c r="K103"/>
  <c r="K421"/>
  <c r="K75"/>
  <c r="K180"/>
  <c r="K173"/>
  <c r="K37"/>
  <c r="L20"/>
  <c r="L25"/>
  <c r="K19"/>
  <c r="K24"/>
  <c r="K23" s="1"/>
  <c r="L14"/>
  <c r="K18" l="1"/>
  <c r="K36"/>
  <c r="K303"/>
  <c r="K215"/>
  <c r="K102"/>
  <c r="K172"/>
  <c r="K74"/>
  <c r="K274"/>
  <c r="K225"/>
  <c r="K247"/>
  <c r="L439"/>
  <c r="J438"/>
  <c r="J437" s="1"/>
  <c r="J436" s="1"/>
  <c r="J433" s="1"/>
  <c r="J431"/>
  <c r="J430" s="1"/>
  <c r="J429" s="1"/>
  <c r="J417"/>
  <c r="J416" s="1"/>
  <c r="J415" s="1"/>
  <c r="J413"/>
  <c r="J412" s="1"/>
  <c r="J411" s="1"/>
  <c r="J409"/>
  <c r="J407"/>
  <c r="J399"/>
  <c r="L386"/>
  <c r="J377"/>
  <c r="L377" s="1"/>
  <c r="J374"/>
  <c r="L374" s="1"/>
  <c r="J370"/>
  <c r="J369" s="1"/>
  <c r="J368" s="1"/>
  <c r="J366"/>
  <c r="J365" s="1"/>
  <c r="J362"/>
  <c r="J357"/>
  <c r="J356" s="1"/>
  <c r="J355"/>
  <c r="J354" s="1"/>
  <c r="J353" s="1"/>
  <c r="J352" s="1"/>
  <c r="J350"/>
  <c r="J349" s="1"/>
  <c r="J347"/>
  <c r="J346" s="1"/>
  <c r="J344"/>
  <c r="L340"/>
  <c r="J337"/>
  <c r="L337" s="1"/>
  <c r="L333"/>
  <c r="J329"/>
  <c r="J328" s="1"/>
  <c r="J327" s="1"/>
  <c r="J324"/>
  <c r="L323"/>
  <c r="J321"/>
  <c r="L321" s="1"/>
  <c r="J314"/>
  <c r="L314" s="1"/>
  <c r="J309"/>
  <c r="L309" s="1"/>
  <c r="J305"/>
  <c r="J301"/>
  <c r="L301" s="1"/>
  <c r="J297"/>
  <c r="J294"/>
  <c r="J292"/>
  <c r="J289"/>
  <c r="J287"/>
  <c r="J283"/>
  <c r="J279"/>
  <c r="J277"/>
  <c r="J272"/>
  <c r="J271" s="1"/>
  <c r="J270"/>
  <c r="J267"/>
  <c r="J265"/>
  <c r="J264" s="1"/>
  <c r="J263" s="1"/>
  <c r="J260"/>
  <c r="L260" s="1"/>
  <c r="J257"/>
  <c r="L257" s="1"/>
  <c r="J256"/>
  <c r="L256" s="1"/>
  <c r="J251"/>
  <c r="J249"/>
  <c r="J245"/>
  <c r="J244" s="1"/>
  <c r="J243" s="1"/>
  <c r="J242" s="1"/>
  <c r="J239"/>
  <c r="J235"/>
  <c r="J233"/>
  <c r="J230"/>
  <c r="J228"/>
  <c r="J223"/>
  <c r="J221"/>
  <c r="L220" s="1"/>
  <c r="J218"/>
  <c r="J217" s="1"/>
  <c r="J212"/>
  <c r="J211" s="1"/>
  <c r="J210" s="1"/>
  <c r="J209" s="1"/>
  <c r="J207"/>
  <c r="J201"/>
  <c r="J200" s="1"/>
  <c r="L199"/>
  <c r="J196"/>
  <c r="J194"/>
  <c r="J190"/>
  <c r="J189"/>
  <c r="J188" s="1"/>
  <c r="J185"/>
  <c r="J184" s="1"/>
  <c r="J182"/>
  <c r="J181" s="1"/>
  <c r="J177"/>
  <c r="L177" s="1"/>
  <c r="J175"/>
  <c r="J174" s="1"/>
  <c r="L174" s="1"/>
  <c r="J171"/>
  <c r="J170" s="1"/>
  <c r="J169" s="1"/>
  <c r="J168" s="1"/>
  <c r="J167"/>
  <c r="L167" s="1"/>
  <c r="J163"/>
  <c r="J162" s="1"/>
  <c r="J156"/>
  <c r="J155" s="1"/>
  <c r="L155" s="1"/>
  <c r="J153"/>
  <c r="J151"/>
  <c r="J149"/>
  <c r="J147"/>
  <c r="J145"/>
  <c r="J139"/>
  <c r="J138" s="1"/>
  <c r="J133"/>
  <c r="J131"/>
  <c r="J117"/>
  <c r="J116" s="1"/>
  <c r="J115" s="1"/>
  <c r="J114" s="1"/>
  <c r="J110"/>
  <c r="J109" s="1"/>
  <c r="L109" s="1"/>
  <c r="J108"/>
  <c r="J107" s="1"/>
  <c r="J100"/>
  <c r="J98"/>
  <c r="J96"/>
  <c r="J94"/>
  <c r="L93"/>
  <c r="J92"/>
  <c r="J81"/>
  <c r="J78"/>
  <c r="J76"/>
  <c r="J75" s="1"/>
  <c r="J70"/>
  <c r="L70" s="1"/>
  <c r="J63"/>
  <c r="J61"/>
  <c r="J58" s="1"/>
  <c r="L57"/>
  <c r="L56"/>
  <c r="J52"/>
  <c r="J49"/>
  <c r="L49" s="1"/>
  <c r="J47"/>
  <c r="J44"/>
  <c r="J42"/>
  <c r="J30"/>
  <c r="J29" s="1"/>
  <c r="J28" s="1"/>
  <c r="J24"/>
  <c r="J19"/>
  <c r="I438"/>
  <c r="I437" s="1"/>
  <c r="I436" s="1"/>
  <c r="I435" s="1"/>
  <c r="I434" s="1"/>
  <c r="I433" s="1"/>
  <c r="I431"/>
  <c r="I430" s="1"/>
  <c r="I429" s="1"/>
  <c r="I428"/>
  <c r="I427" s="1"/>
  <c r="I426"/>
  <c r="I425" s="1"/>
  <c r="I418"/>
  <c r="I417" s="1"/>
  <c r="I416" s="1"/>
  <c r="I415" s="1"/>
  <c r="I413"/>
  <c r="I412" s="1"/>
  <c r="I411" s="1"/>
  <c r="I409"/>
  <c r="I407"/>
  <c r="I400"/>
  <c r="I399" s="1"/>
  <c r="I398" s="1"/>
  <c r="I397" s="1"/>
  <c r="I386"/>
  <c r="I383"/>
  <c r="I377"/>
  <c r="I374"/>
  <c r="I370"/>
  <c r="I369" s="1"/>
  <c r="I368" s="1"/>
  <c r="I366"/>
  <c r="I365" s="1"/>
  <c r="I362"/>
  <c r="I359" s="1"/>
  <c r="I357"/>
  <c r="I356" s="1"/>
  <c r="I354"/>
  <c r="I353" s="1"/>
  <c r="I352" s="1"/>
  <c r="I350"/>
  <c r="I349" s="1"/>
  <c r="I347"/>
  <c r="I346" s="1"/>
  <c r="I344"/>
  <c r="I340"/>
  <c r="I337"/>
  <c r="I333"/>
  <c r="I329"/>
  <c r="I328" s="1"/>
  <c r="I327" s="1"/>
  <c r="I324"/>
  <c r="I322"/>
  <c r="I320"/>
  <c r="I314"/>
  <c r="I309"/>
  <c r="I305"/>
  <c r="I300"/>
  <c r="I299" s="1"/>
  <c r="I297"/>
  <c r="I296" s="1"/>
  <c r="I294"/>
  <c r="I292"/>
  <c r="I289"/>
  <c r="I287"/>
  <c r="I285"/>
  <c r="I284" s="1"/>
  <c r="I282"/>
  <c r="I279"/>
  <c r="I277"/>
  <c r="I272"/>
  <c r="I271" s="1"/>
  <c r="I269"/>
  <c r="I267"/>
  <c r="I264"/>
  <c r="I263" s="1"/>
  <c r="I260"/>
  <c r="I257"/>
  <c r="I255"/>
  <c r="I251"/>
  <c r="I249"/>
  <c r="I245"/>
  <c r="I244" s="1"/>
  <c r="I243" s="1"/>
  <c r="I242" s="1"/>
  <c r="I239"/>
  <c r="I237"/>
  <c r="I235"/>
  <c r="I233"/>
  <c r="I230"/>
  <c r="I228"/>
  <c r="I223"/>
  <c r="I221"/>
  <c r="I220" s="1"/>
  <c r="I218"/>
  <c r="I217" s="1"/>
  <c r="I212"/>
  <c r="I211" s="1"/>
  <c r="I210" s="1"/>
  <c r="I209" s="1"/>
  <c r="I207"/>
  <c r="I204" s="1"/>
  <c r="I203" s="1"/>
  <c r="I200"/>
  <c r="I198"/>
  <c r="I196"/>
  <c r="I194"/>
  <c r="I190"/>
  <c r="I188"/>
  <c r="I185"/>
  <c r="I184" s="1"/>
  <c r="I182"/>
  <c r="I181" s="1"/>
  <c r="I178"/>
  <c r="I177" s="1"/>
  <c r="I175"/>
  <c r="I174" s="1"/>
  <c r="I170"/>
  <c r="I169" s="1"/>
  <c r="I168" s="1"/>
  <c r="I166"/>
  <c r="I165" s="1"/>
  <c r="I163"/>
  <c r="I162"/>
  <c r="I160"/>
  <c r="I159" s="1"/>
  <c r="I158" s="1"/>
  <c r="I156"/>
  <c r="I155" s="1"/>
  <c r="I153"/>
  <c r="I151"/>
  <c r="I149"/>
  <c r="I147"/>
  <c r="I145"/>
  <c r="I141"/>
  <c r="I139"/>
  <c r="I135"/>
  <c r="I133"/>
  <c r="I131"/>
  <c r="I129"/>
  <c r="I125"/>
  <c r="I121"/>
  <c r="I120" s="1"/>
  <c r="I119" s="1"/>
  <c r="I117"/>
  <c r="I116" s="1"/>
  <c r="I115" s="1"/>
  <c r="I114" s="1"/>
  <c r="I110"/>
  <c r="I109" s="1"/>
  <c r="I107"/>
  <c r="I105"/>
  <c r="I100"/>
  <c r="I98"/>
  <c r="I96"/>
  <c r="I94"/>
  <c r="I92"/>
  <c r="I81"/>
  <c r="I80" s="1"/>
  <c r="I78"/>
  <c r="I76"/>
  <c r="I70"/>
  <c r="I69" s="1"/>
  <c r="I68" s="1"/>
  <c r="I67" s="1"/>
  <c r="I63"/>
  <c r="I61"/>
  <c r="I55"/>
  <c r="I54" s="1"/>
  <c r="I52"/>
  <c r="I49"/>
  <c r="I47"/>
  <c r="I44"/>
  <c r="I42"/>
  <c r="I39"/>
  <c r="I38" s="1"/>
  <c r="I34"/>
  <c r="I33" s="1"/>
  <c r="I32" s="1"/>
  <c r="I30"/>
  <c r="I29" s="1"/>
  <c r="I28" s="1"/>
  <c r="I24"/>
  <c r="I23" s="1"/>
  <c r="I19"/>
  <c r="I13"/>
  <c r="I12" s="1"/>
  <c r="I11" s="1"/>
  <c r="L61"/>
  <c r="I291" l="1"/>
  <c r="J18"/>
  <c r="J17" s="1"/>
  <c r="J46"/>
  <c r="L46" s="1"/>
  <c r="J144"/>
  <c r="L144" s="1"/>
  <c r="J232"/>
  <c r="L232" s="1"/>
  <c r="J23"/>
  <c r="L23" s="1"/>
  <c r="J359"/>
  <c r="L359" s="1"/>
  <c r="J382"/>
  <c r="L305"/>
  <c r="J291"/>
  <c r="I75"/>
  <c r="I216"/>
  <c r="I215" s="1"/>
  <c r="I276"/>
  <c r="I275" s="1"/>
  <c r="I286"/>
  <c r="I332"/>
  <c r="I364"/>
  <c r="I373"/>
  <c r="I372" s="1"/>
  <c r="I382"/>
  <c r="I381" s="1"/>
  <c r="I380" s="1"/>
  <c r="J166"/>
  <c r="J165" s="1"/>
  <c r="L165" s="1"/>
  <c r="J227"/>
  <c r="L227" s="1"/>
  <c r="J406"/>
  <c r="L406" s="1"/>
  <c r="J104"/>
  <c r="L104" s="1"/>
  <c r="I74"/>
  <c r="I91"/>
  <c r="I90" s="1"/>
  <c r="I84" s="1"/>
  <c r="I193"/>
  <c r="I192" s="1"/>
  <c r="J91"/>
  <c r="L91" s="1"/>
  <c r="J204"/>
  <c r="L204" s="1"/>
  <c r="I144"/>
  <c r="I143" s="1"/>
  <c r="I46"/>
  <c r="I37" s="1"/>
  <c r="I187"/>
  <c r="I180" s="1"/>
  <c r="J69"/>
  <c r="J68" s="1"/>
  <c r="J67" s="1"/>
  <c r="J373"/>
  <c r="L373" s="1"/>
  <c r="L58"/>
  <c r="J398"/>
  <c r="L399"/>
  <c r="L181"/>
  <c r="J216"/>
  <c r="L217"/>
  <c r="J364"/>
  <c r="L364" s="1"/>
  <c r="L365"/>
  <c r="J80"/>
  <c r="J74" s="1"/>
  <c r="L74" s="1"/>
  <c r="J125"/>
  <c r="L126"/>
  <c r="J135"/>
  <c r="L136"/>
  <c r="J237"/>
  <c r="L238"/>
  <c r="J269"/>
  <c r="J266" s="1"/>
  <c r="L266" s="1"/>
  <c r="L270"/>
  <c r="J282"/>
  <c r="L283"/>
  <c r="J427"/>
  <c r="L428"/>
  <c r="K73"/>
  <c r="I18"/>
  <c r="I17" s="1"/>
  <c r="I58"/>
  <c r="I138"/>
  <c r="I137" s="1"/>
  <c r="I232"/>
  <c r="I248"/>
  <c r="I254"/>
  <c r="I253" s="1"/>
  <c r="I304"/>
  <c r="I303" s="1"/>
  <c r="I302" s="1"/>
  <c r="I406"/>
  <c r="I424"/>
  <c r="I423" s="1"/>
  <c r="I422" s="1"/>
  <c r="I421" s="1"/>
  <c r="J55"/>
  <c r="J160"/>
  <c r="J159" s="1"/>
  <c r="J158" s="1"/>
  <c r="J187"/>
  <c r="L187" s="1"/>
  <c r="J198"/>
  <c r="J193" s="1"/>
  <c r="J248"/>
  <c r="L248" s="1"/>
  <c r="J255"/>
  <c r="J276"/>
  <c r="J286"/>
  <c r="L286" s="1"/>
  <c r="J300"/>
  <c r="J299" s="1"/>
  <c r="L299" s="1"/>
  <c r="J320"/>
  <c r="J322"/>
  <c r="J332"/>
  <c r="L332" s="1"/>
  <c r="J405"/>
  <c r="J90"/>
  <c r="J84" s="1"/>
  <c r="J121"/>
  <c r="J120" s="1"/>
  <c r="J119" s="1"/>
  <c r="L122"/>
  <c r="J129"/>
  <c r="L130"/>
  <c r="J137"/>
  <c r="L137" s="1"/>
  <c r="L138"/>
  <c r="J226"/>
  <c r="J284"/>
  <c r="L285"/>
  <c r="J296"/>
  <c r="L296" s="1"/>
  <c r="L297"/>
  <c r="J372"/>
  <c r="L372" s="1"/>
  <c r="J425"/>
  <c r="J424" s="1"/>
  <c r="L426"/>
  <c r="L438"/>
  <c r="K214"/>
  <c r="K302"/>
  <c r="L75"/>
  <c r="J37"/>
  <c r="L38"/>
  <c r="K17"/>
  <c r="K10" s="1"/>
  <c r="K9" s="1"/>
  <c r="L18"/>
  <c r="J173"/>
  <c r="J281"/>
  <c r="L281" s="1"/>
  <c r="I104"/>
  <c r="I103" s="1"/>
  <c r="I227"/>
  <c r="I226" s="1"/>
  <c r="I225" s="1"/>
  <c r="I266"/>
  <c r="I247" s="1"/>
  <c r="I405"/>
  <c r="I404" s="1"/>
  <c r="I403" s="1"/>
  <c r="I124"/>
  <c r="I123" s="1"/>
  <c r="I173"/>
  <c r="I281"/>
  <c r="I274" s="1"/>
  <c r="I331"/>
  <c r="I326" s="1"/>
  <c r="L405" l="1"/>
  <c r="J404"/>
  <c r="J403" s="1"/>
  <c r="J103"/>
  <c r="L103" s="1"/>
  <c r="L37"/>
  <c r="J331"/>
  <c r="J326" s="1"/>
  <c r="I36"/>
  <c r="I10" s="1"/>
  <c r="I172"/>
  <c r="J203"/>
  <c r="L203" s="1"/>
  <c r="I73"/>
  <c r="L403"/>
  <c r="J143"/>
  <c r="L143" s="1"/>
  <c r="L434"/>
  <c r="L435"/>
  <c r="J303"/>
  <c r="J124"/>
  <c r="J123" s="1"/>
  <c r="L173"/>
  <c r="J381"/>
  <c r="L382"/>
  <c r="L255"/>
  <c r="J54"/>
  <c r="L54" s="1"/>
  <c r="L55"/>
  <c r="J397"/>
  <c r="L397" s="1"/>
  <c r="L398"/>
  <c r="J423"/>
  <c r="L424"/>
  <c r="J225"/>
  <c r="L225" s="1"/>
  <c r="L226"/>
  <c r="L84"/>
  <c r="L90"/>
  <c r="J275"/>
  <c r="J192"/>
  <c r="L192" s="1"/>
  <c r="L193"/>
  <c r="J215"/>
  <c r="L215" s="1"/>
  <c r="L216"/>
  <c r="J73"/>
  <c r="L73" s="1"/>
  <c r="J180"/>
  <c r="L180" s="1"/>
  <c r="L17"/>
  <c r="I214"/>
  <c r="I102"/>
  <c r="L370"/>
  <c r="L369" s="1"/>
  <c r="L368" s="1"/>
  <c r="L355"/>
  <c r="L265"/>
  <c r="L171"/>
  <c r="L108"/>
  <c r="L366"/>
  <c r="L326" l="1"/>
  <c r="L331"/>
  <c r="L124"/>
  <c r="J36"/>
  <c r="L304"/>
  <c r="L404"/>
  <c r="L433"/>
  <c r="J253"/>
  <c r="J247" s="1"/>
  <c r="L254"/>
  <c r="J380"/>
  <c r="L380" s="1"/>
  <c r="L381"/>
  <c r="L123"/>
  <c r="J102"/>
  <c r="L102" s="1"/>
  <c r="J302"/>
  <c r="L303"/>
  <c r="I9"/>
  <c r="I449" s="1"/>
  <c r="J172"/>
  <c r="L172" s="1"/>
  <c r="J274"/>
  <c r="J422"/>
  <c r="L423"/>
  <c r="L36"/>
  <c r="L189"/>
  <c r="L182"/>
  <c r="L10" l="1"/>
  <c r="J10"/>
  <c r="L302"/>
  <c r="J421"/>
  <c r="L421" s="1"/>
  <c r="L422"/>
  <c r="L253"/>
  <c r="L247"/>
  <c r="L274"/>
  <c r="L230"/>
  <c r="L344"/>
  <c r="L239"/>
  <c r="L237"/>
  <c r="L413"/>
  <c r="L412" s="1"/>
  <c r="L411" s="1"/>
  <c r="J214" l="1"/>
  <c r="J9" s="1"/>
  <c r="L251"/>
  <c r="L200"/>
  <c r="L196"/>
  <c r="L185"/>
  <c r="L125"/>
  <c r="L117"/>
  <c r="L116" s="1"/>
  <c r="L115" s="1"/>
  <c r="L114" s="1"/>
  <c r="L94"/>
  <c r="L214" l="1"/>
  <c r="J449"/>
  <c r="L449" s="1"/>
  <c r="L178"/>
  <c r="L9" l="1"/>
  <c r="L166"/>
  <c r="L105" l="1"/>
  <c r="L107"/>
  <c r="L300" l="1"/>
  <c r="L294"/>
  <c r="L287"/>
  <c r="L289"/>
  <c r="L279"/>
  <c r="L272"/>
  <c r="L267"/>
  <c r="L269"/>
  <c r="L264" l="1"/>
  <c r="L263" s="1"/>
  <c r="L223" l="1"/>
  <c r="L221"/>
  <c r="L63" l="1"/>
  <c r="L188"/>
  <c r="L284"/>
  <c r="L271"/>
  <c r="L100"/>
  <c r="L98" l="1"/>
  <c r="L160" l="1"/>
  <c r="L159" s="1"/>
  <c r="L282"/>
  <c r="L245" l="1"/>
  <c r="L235"/>
  <c r="L228"/>
  <c r="L233"/>
  <c r="L198" l="1"/>
  <c r="L357"/>
  <c r="L356" s="1"/>
  <c r="L347"/>
  <c r="L346" s="1"/>
  <c r="L170"/>
  <c r="L169" s="1"/>
  <c r="L131"/>
  <c r="L407"/>
  <c r="L19"/>
  <c r="L324"/>
  <c r="L417"/>
  <c r="L416" s="1"/>
  <c r="L415" s="1"/>
  <c r="L427"/>
  <c r="L425"/>
  <c r="L194"/>
  <c r="L212"/>
  <c r="L211" s="1"/>
  <c r="L210" s="1"/>
  <c r="L209" s="1"/>
  <c r="L190"/>
  <c r="L175"/>
  <c r="L151"/>
  <c r="L135"/>
  <c r="L129"/>
  <c r="L96"/>
  <c r="L322"/>
  <c r="L320"/>
  <c r="L207"/>
  <c r="L437"/>
  <c r="L436" s="1"/>
  <c r="L156"/>
  <c r="L24"/>
  <c r="L153"/>
  <c r="L145"/>
  <c r="L163"/>
  <c r="L162" s="1"/>
  <c r="L147"/>
  <c r="L354"/>
  <c r="L353" s="1"/>
  <c r="L141"/>
  <c r="L110"/>
  <c r="L30"/>
  <c r="L29" s="1"/>
  <c r="L28" s="1"/>
  <c r="L139"/>
  <c r="L92"/>
  <c r="L42"/>
  <c r="L350"/>
  <c r="L349" s="1"/>
  <c r="L52"/>
  <c r="L47"/>
  <c r="L44"/>
  <c r="L133"/>
  <c r="L13"/>
  <c r="L12" s="1"/>
  <c r="L11" s="1"/>
  <c r="L362"/>
  <c r="L329"/>
  <c r="L328" s="1"/>
  <c r="L327" s="1"/>
  <c r="L121"/>
  <c r="L120" s="1"/>
  <c r="L119" s="1"/>
  <c r="L76"/>
  <c r="L409"/>
  <c r="L244"/>
  <c r="L243" s="1"/>
  <c r="L249"/>
  <c r="L218"/>
  <c r="L69"/>
  <c r="L68" s="1"/>
  <c r="L67" s="1"/>
  <c r="L242" l="1"/>
  <c r="L168"/>
  <c r="L352"/>
</calcChain>
</file>

<file path=xl/sharedStrings.xml><?xml version="1.0" encoding="utf-8"?>
<sst xmlns="http://schemas.openxmlformats.org/spreadsheetml/2006/main" count="1011" uniqueCount="447">
  <si>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</si>
  <si>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</si>
  <si>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</si>
  <si>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</si>
  <si>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</si>
  <si>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</si>
  <si>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</si>
  <si>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</si>
  <si>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</si>
  <si>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</si>
  <si>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</si>
  <si>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</si>
  <si>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</si>
  <si>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</si>
  <si>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</si>
  <si>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</si>
  <si>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</si>
  <si>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</si>
  <si>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</si>
  <si>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</si>
  <si>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</si>
  <si>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</si>
  <si>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</si>
  <si>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</si>
  <si>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</si>
  <si>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</si>
  <si>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</si>
  <si>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</si>
  <si>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</si>
  <si>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</si>
  <si>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</si>
  <si>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</si>
  <si>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</si>
  <si>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</si>
  <si>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</si>
  <si>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</si>
  <si>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</si>
  <si>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</si>
  <si>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</si>
  <si>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</si>
  <si>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</si>
  <si>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</si>
  <si>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</si>
  <si>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</si>
  <si>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</si>
  <si>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</si>
  <si>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</si>
  <si>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</si>
  <si>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</si>
  <si>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</si>
  <si>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</si>
  <si>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</si>
  <si>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</si>
  <si>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</si>
  <si>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</si>
  <si>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</si>
  <si>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</si>
  <si>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</si>
  <si>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</si>
  <si>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</si>
  <si>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</si>
  <si>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</si>
  <si>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</si>
  <si>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</si>
  <si>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</si>
  <si>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</si>
  <si>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</si>
  <si>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</si>
  <si>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</si>
  <si>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</si>
  <si>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</si>
  <si>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</si>
  <si>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</si>
  <si>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</si>
  <si>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</si>
  <si>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</si>
  <si>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</si>
  <si>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</si>
  <si>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</si>
  <si>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</si>
  <si>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</si>
  <si>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</si>
  <si>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</si>
  <si>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</si>
  <si>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</si>
  <si>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</si>
  <si>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</si>
  <si>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</si>
  <si>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</si>
  <si>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</si>
  <si>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</si>
  <si>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</si>
  <si>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</si>
  <si>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</si>
  <si>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</si>
  <si>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</si>
  <si>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</si>
  <si>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</si>
  <si>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</si>
  <si>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</si>
  <si>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</si>
  <si>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</si>
  <si>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</si>
  <si>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</si>
  <si>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</si>
  <si>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</si>
  <si>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</si>
  <si>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</si>
  <si>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</si>
  <si>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</si>
  <si>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</si>
  <si>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</si>
  <si>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</si>
  <si>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</si>
  <si>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</si>
  <si>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</si>
  <si>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</si>
  <si>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</si>
  <si>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</si>
  <si>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</si>
  <si>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</si>
  <si>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</si>
  <si>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</si>
  <si>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</si>
  <si>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</si>
  <si>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</si>
  <si>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</si>
  <si>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</si>
  <si>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</si>
  <si>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</si>
  <si>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</si>
  <si>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</si>
  <si>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</si>
  <si>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</si>
  <si>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</si>
  <si>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</si>
  <si>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</si>
  <si>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</si>
  <si>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</si>
  <si>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</si>
  <si>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</si>
  <si>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</si>
  <si>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</si>
  <si>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</si>
  <si>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</si>
  <si>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</si>
  <si>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</si>
  <si>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</si>
  <si>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</si>
  <si>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</si>
  <si>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</si>
  <si>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</si>
  <si>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</si>
  <si>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</si>
  <si>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</si>
  <si>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</si>
  <si>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</si>
  <si>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</si>
  <si>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</si>
  <si>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</si>
  <si>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</si>
  <si>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</si>
  <si>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</si>
  <si>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</si>
  <si>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</si>
  <si>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</si>
  <si>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</si>
  <si>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</si>
  <si>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</si>
  <si>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</si>
  <si>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</si>
  <si>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</si>
  <si>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</si>
  <si>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</si>
  <si>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</si>
  <si>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</si>
  <si>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</si>
  <si>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</si>
  <si>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</si>
  <si>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</si>
  <si>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</si>
  <si>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</si>
  <si>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</si>
  <si>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</si>
  <si>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</si>
  <si>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</si>
  <si>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</si>
  <si>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</si>
  <si>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</si>
  <si>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</si>
  <si>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</si>
  <si>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</si>
  <si>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</si>
  <si>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</si>
  <si>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</si>
  <si>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</si>
  <si>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</si>
  <si>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</si>
  <si>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</si>
  <si>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</si>
  <si>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</si>
  <si>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</si>
  <si>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</si>
  <si>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</si>
  <si>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</si>
  <si>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</si>
  <si>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</si>
  <si>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</si>
  <si>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</si>
  <si>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</si>
  <si>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</si>
  <si>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</si>
  <si>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</si>
  <si>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</si>
  <si>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</si>
  <si>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</si>
  <si>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</si>
  <si>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</si>
  <si>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</si>
  <si>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</si>
  <si>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</si>
  <si>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</si>
  <si>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Судебная система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</si>
  <si>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</si>
  <si>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</si>
  <si>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</si>
  <si>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</si>
  <si>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</si>
  <si>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</si>
  <si>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</si>
  <si>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</si>
  <si>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</si>
  <si>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</si>
  <si>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</si>
  <si>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</si>
  <si>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</si>
  <si>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</si>
  <si>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</si>
  <si>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</si>
  <si>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</si>
  <si>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</si>
  <si>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</si>
  <si>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</si>
  <si>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</si>
  <si>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</si>
  <si>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</si>
  <si>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</si>
  <si>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</si>
  <si>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</si>
  <si>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</si>
  <si>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</si>
  <si>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</si>
  <si>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</si>
  <si>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</si>
  <si>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</si>
  <si>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</si>
  <si>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</si>
  <si>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</si>
  <si>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</si>
  <si>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</si>
  <si>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</si>
  <si>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</si>
  <si>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</si>
  <si>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</si>
  <si>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</si>
  <si>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</si>
  <si>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</si>
  <si>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</si>
  <si>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</si>
  <si>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</si>
  <si>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</si>
  <si>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</si>
  <si>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</si>
  <si>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</si>
  <si>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</si>
  <si>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</si>
  <si>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</si>
  <si>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</si>
  <si>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</si>
  <si>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</si>
  <si>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</si>
  <si>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</si>
  <si>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</si>
  <si>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</si>
  <si>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</si>
  <si>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</si>
  <si>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</si>
  <si>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</si>
  <si>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</si>
  <si>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</si>
  <si>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</si>
  <si>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</si>
  <si>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</si>
  <si>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</si>
  <si>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</si>
  <si>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</si>
  <si>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</si>
  <si>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</si>
  <si>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</si>
  <si>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</si>
  <si>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</si>
  <si>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</si>
  <si>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</si>
  <si>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</si>
  <si>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</si>
  <si>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</si>
  <si>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</si>
  <si>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</si>
  <si>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</si>
  <si>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</si>
  <si>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</si>
  <si>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</si>
  <si>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</si>
  <si>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</si>
  <si>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</si>
  <si>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</si>
  <si>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</si>
  <si>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</si>
  <si>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</si>
  <si>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</si>
  <si>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</si>
  <si>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</si>
  <si>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</si>
  <si>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</si>
  <si>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</si>
  <si>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</si>
  <si>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</si>
  <si>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</si>
  <si>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</si>
  <si>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</si>
  <si>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</si>
  <si>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</si>
  <si>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</si>
  <si>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</si>
  <si>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</si>
  <si>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</si>
  <si>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</si>
  <si>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</si>
  <si>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</si>
  <si>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</si>
  <si>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</si>
  <si>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</si>
  <si>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</si>
  <si>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</si>
  <si>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</si>
  <si>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</si>
  <si>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</si>
  <si>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</si>
  <si>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1600100000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</si>
  <si>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</si>
  <si>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</si>
  <si>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</si>
  <si>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</si>
  <si>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</si>
  <si>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Обеспечение первичных мер пожарной безопасности (приобретение информационных стендов по пожарной безопасности)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</si>
  <si>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</si>
  <si>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</si>
  <si>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</si>
  <si>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</si>
  <si>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</si>
  <si>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</si>
  <si>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</si>
  <si>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Внесение изменений в Генеральный план  Махнёвского МО применительно к территории села Измоденово</t>
  </si>
  <si>
    <t>1200223120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</si>
  <si>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</si>
  <si>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</si>
  <si>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</si>
  <si>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</si>
  <si>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</si>
  <si>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</si>
  <si>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</si>
  <si>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</si>
  <si>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</si>
  <si>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</si>
  <si>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</si>
  <si>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Организация отдыха детей в каникулярное время, включая мероприятия по обеспечению безопасности их жизни и здоровья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</si>
  <si>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</si>
  <si>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</si>
  <si>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</si>
  <si>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1600545400</t>
  </si>
  <si>
    <t>16005L3040</t>
  </si>
  <si>
    <t>Уплата налогов, сборов и иных платежей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</si>
  <si>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</si>
  <si>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</si>
  <si>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</si>
  <si>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</si>
  <si>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</si>
  <si>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</si>
  <si>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</si>
  <si>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</si>
  <si>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</si>
  <si>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</si>
  <si>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</si>
  <si>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</si>
  <si>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</si>
  <si>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</si>
  <si>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</si>
  <si>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% исполнения к году </t>
  </si>
  <si>
    <t>Сумма средств, предусмотренная на 2021 год  решением Думы о бюджете, в тыс. руб.</t>
  </si>
  <si>
    <t>Утвержденные бюджетные назначения с учетом уточнения на 2021 год, тыс. руб.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</si>
  <si>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</si>
  <si>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</si>
  <si>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>0900144600</t>
  </si>
  <si>
    <t xml:space="preserve">Бюджетные инвестиции
</t>
  </si>
  <si>
    <t>410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</si>
  <si>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</si>
  <si>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</si>
  <si>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</si>
  <si>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>0700340700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</si>
  <si>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</si>
  <si>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070P548Г00</t>
  </si>
  <si>
    <t>070P5S8Г00</t>
  </si>
  <si>
    <t>Оплата административных штрафов за несоблюдение требований по обеспечению безопасности дорожного движения при содержании дорог</t>
  </si>
  <si>
    <t>7001321105</t>
  </si>
  <si>
    <t xml:space="preserve">Информатизация муниципальных библиотек, в том числе комплектование  книжных фондов (включая приобретение электронных версий книг и приобретение (подписку) переодических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"Интенет"и развитие системы библиотечного дела с учётом задачи расширения информационных технологий и оцифровки  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</si>
  <si>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 </t>
  </si>
  <si>
    <t>1700245192</t>
  </si>
  <si>
    <t>1700346400</t>
  </si>
  <si>
    <t xml:space="preserve">Информация по ведомственной структуре расходов бюджета Махнёвского муниципального образования по главным распорядителям за                                         2021 год </t>
  </si>
  <si>
    <t>Исполнено за   2021 год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</si>
  <si>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</si>
  <si>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 xml:space="preserve"> 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</si>
  <si>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</si>
  <si>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7000355490</t>
  </si>
  <si>
    <t>7000455490</t>
  </si>
  <si>
    <t>Погашение кредиторской задолженности за услуги по регулированию численности безнадзорных собак на территории Махнёвского муниципального образования</t>
  </si>
  <si>
    <t>2100022000</t>
  </si>
  <si>
    <t>Субсидии бюджетным организациям</t>
  </si>
  <si>
    <t>Приложение № 4</t>
  </si>
  <si>
    <t>7000155490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</si>
  <si>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</si>
  <si>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</si>
  <si>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</si>
  <si>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</si>
  <si>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</si>
  <si>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</si>
  <si>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</si>
  <si>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</si>
  <si>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</si>
  <si>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2014-2024 годы"</t>
  </si>
  <si>
    <t xml:space="preserve">Муниципальноая программа  «Профилактика туберкулёза в Махнёвском муниципальном образовании на 2017-2024 годы» </t>
  </si>
  <si>
    <t xml:space="preserve">Муниципальная программа «Управление муниципальными финансами Махнёвского муниципального образования  до 2024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</si>
  <si>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</si>
  <si>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</si>
  <si>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>к решению Думы Махнёвского</t>
  </si>
  <si>
    <t xml:space="preserve">  муниципального образования </t>
  </si>
  <si>
    <t xml:space="preserve"> от  .2022 №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</si>
</sst>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b/>
      <sz val="12"/>
      <name val="Times New Roman"/>
      <family val="1"/>
      <charset val="204"/>
    </font>
    <font>
      <b/>
      <sz val="9"/>
      <name val="Liberation Serif"/>
      <family val="1"/>
      <charset val="204"/>
    </font>
    <font>
      <sz val="9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4" borderId="0" xfId="0" applyFont="1" applyFill="1"/>
    <xf numFmtId="0" fontId="7" fillId="4" borderId="1" xfId="0" applyFont="1" applyFill="1" applyBorder="1" applyAlignment="1">
      <alignment horizontal="center" vertical="center" textRotation="90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3" borderId="0" xfId="0" applyFont="1" applyFill="1" applyAlignment="1"/>
    <xf numFmtId="0" fontId="13" fillId="0" borderId="0" xfId="0" applyFont="1" applyAlignment="1"/>
    <xf numFmtId="0" fontId="8" fillId="0" borderId="0" xfId="0" applyFont="1"/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4" borderId="0" xfId="0" applyFont="1" applyFill="1" applyAlignment="1">
      <alignment vertical="center"/>
    </xf>
    <xf numFmtId="0" fontId="7" fillId="4" borderId="0" xfId="0" applyFont="1" applyFill="1"/>
    <xf numFmtId="167" fontId="7" fillId="4" borderId="1" xfId="0" applyNumberFormat="1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4" borderId="1" xfId="0" applyFont="1" applyFill="1" applyBorder="1" applyAlignment="1">
      <alignment horizontal="center" vertical="center" wrapText="1" shrinkToFit="1"/>
    </xf>
    <xf numFmtId="165" fontId="8" fillId="4" borderId="2" xfId="0" applyNumberFormat="1" applyFont="1" applyFill="1" applyBorder="1" applyAlignment="1">
      <alignment horizontal="center" vertical="center" wrapText="1"/>
    </xf>
    <xf numFmtId="166" fontId="7" fillId="5" borderId="3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 shrinkToFi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 shrinkToFit="1"/>
    </xf>
    <xf numFmtId="0" fontId="15" fillId="0" borderId="5" xfId="0" applyFont="1" applyFill="1" applyBorder="1" applyAlignment="1"/>
    <xf numFmtId="0" fontId="13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5"/>
  <sheetViews>
    <sheetView tabSelected="1" zoomScaleNormal="100" workbookViewId="0">
      <selection activeCell="C4" sqref="C4:L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5.42578125" customWidth="1"/>
    <col min="10" max="10" width="14" customWidth="1"/>
    <col min="11" max="11" width="13.28515625" customWidth="1"/>
    <col min="12" max="12" width="12.7109375" style="1" customWidth="1"/>
  </cols>
  <sheetData>
    <row r="1" spans="1:12" ht="12.75" customHeight="1">
      <c r="A1" s="18"/>
      <c r="B1" s="19"/>
      <c r="C1" s="109" t="s">
        <v>428</v>
      </c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 customHeight="1">
      <c r="A2" s="18"/>
      <c r="B2" s="19"/>
      <c r="C2" s="109" t="s">
        <v>444</v>
      </c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2.75" customHeight="1">
      <c r="A3" s="18"/>
      <c r="B3" s="19"/>
      <c r="C3" s="109" t="s">
        <v>445</v>
      </c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 customHeight="1">
      <c r="A4" s="18"/>
      <c r="B4" s="19"/>
      <c r="C4" s="109" t="s">
        <v>446</v>
      </c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" customHeight="1">
      <c r="A5" s="18"/>
      <c r="B5" s="20"/>
      <c r="C5" s="21"/>
      <c r="D5" s="21"/>
      <c r="E5" s="21"/>
      <c r="F5" s="21"/>
      <c r="G5" s="21"/>
      <c r="H5" s="21"/>
      <c r="I5" s="98"/>
      <c r="J5" s="98"/>
      <c r="K5" s="98"/>
      <c r="L5" s="22"/>
    </row>
    <row r="6" spans="1:12" ht="38.25" customHeight="1">
      <c r="A6" s="110" t="s">
        <v>418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89.25">
      <c r="A7" s="23" t="s">
        <v>0</v>
      </c>
      <c r="B7" s="14" t="s">
        <v>98</v>
      </c>
      <c r="C7" s="23" t="s">
        <v>46</v>
      </c>
      <c r="D7" s="23" t="s">
        <v>1</v>
      </c>
      <c r="E7" s="23" t="s">
        <v>2</v>
      </c>
      <c r="F7" s="23" t="s">
        <v>3</v>
      </c>
      <c r="G7" s="24" t="s">
        <v>47</v>
      </c>
      <c r="H7" s="25" t="s">
        <v>47</v>
      </c>
      <c r="I7" s="99" t="s">
        <v>398</v>
      </c>
      <c r="J7" s="100" t="s">
        <v>399</v>
      </c>
      <c r="K7" s="100" t="s">
        <v>419</v>
      </c>
      <c r="L7" s="100" t="s">
        <v>397</v>
      </c>
    </row>
    <row r="8" spans="1:12">
      <c r="A8" s="26"/>
      <c r="B8" s="14"/>
      <c r="C8" s="27"/>
      <c r="D8" s="27"/>
      <c r="E8" s="27"/>
      <c r="F8" s="27"/>
      <c r="G8" s="25"/>
      <c r="H8" s="25"/>
      <c r="I8" s="25"/>
      <c r="J8" s="25"/>
      <c r="K8" s="25"/>
      <c r="L8" s="25"/>
    </row>
    <row r="9" spans="1:12" ht="26.25" customHeight="1">
      <c r="A9" s="28">
        <v>1</v>
      </c>
      <c r="B9" s="29" t="s">
        <v>182</v>
      </c>
      <c r="C9" s="28">
        <v>901</v>
      </c>
      <c r="D9" s="28"/>
      <c r="E9" s="28"/>
      <c r="F9" s="30"/>
      <c r="G9" s="30"/>
      <c r="H9" s="30"/>
      <c r="I9" s="24">
        <f>SUM(I10+I67+I73+I102+I172+I209+I214+I302+I326+I380+I397)</f>
        <v>315461.30000000005</v>
      </c>
      <c r="J9" s="24">
        <f>SUM(J10+J67+J73+J102+J172+J209+J214+J302+J326+J380++J397)</f>
        <v>434137.7</v>
      </c>
      <c r="K9" s="24">
        <f>SUM(K10+K67+K73+K102+K172+K214+K209+K302+K326+K380+K397)</f>
        <v>415041.19999999995</v>
      </c>
      <c r="L9" s="24">
        <f>K9/J9*100</f>
        <v>95.601280423238975</v>
      </c>
    </row>
    <row r="10" spans="1:12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35">
        <f>SUM(I11+I17+I28+I32+I36)</f>
        <v>31025.200000000001</v>
      </c>
      <c r="J10" s="35">
        <f>SUM(J11+J17+J28+J32+J36)</f>
        <v>47777.8</v>
      </c>
      <c r="K10" s="35">
        <f>SUM(K11+K17+K28+K32+K36)</f>
        <v>44186.400000000001</v>
      </c>
      <c r="L10" s="35">
        <f>K10/J10*100</f>
        <v>92.483119775293119</v>
      </c>
    </row>
    <row r="11" spans="1:12" ht="25.5">
      <c r="A11" s="28">
        <v>3</v>
      </c>
      <c r="B11" s="14" t="s">
        <v>108</v>
      </c>
      <c r="C11" s="28">
        <v>901</v>
      </c>
      <c r="D11" s="31">
        <v>102</v>
      </c>
      <c r="E11" s="32"/>
      <c r="F11" s="33"/>
      <c r="G11" s="34"/>
      <c r="H11" s="34"/>
      <c r="I11" s="35">
        <f t="shared" ref="I11:L15" si="0">SUM(I12)</f>
        <v>1539</v>
      </c>
      <c r="J11" s="104">
        <f>SUM(J12)</f>
        <v>1591.1</v>
      </c>
      <c r="K11" s="104">
        <f>SUM(K12)</f>
        <v>1577.6999999999998</v>
      </c>
      <c r="L11" s="35">
        <f t="shared" si="0"/>
        <v>99.12930474333983</v>
      </c>
    </row>
    <row r="12" spans="1:12" ht="18.75" customHeight="1">
      <c r="A12" s="28">
        <v>4</v>
      </c>
      <c r="B12" s="14" t="s">
        <v>57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35">
        <f t="shared" si="0"/>
        <v>1539</v>
      </c>
      <c r="J12" s="35">
        <f>SUM(J13)</f>
        <v>1591.1</v>
      </c>
      <c r="K12" s="35">
        <f>SUM(K13)</f>
        <v>1577.6999999999998</v>
      </c>
      <c r="L12" s="35">
        <f t="shared" si="0"/>
        <v>99.12930474333983</v>
      </c>
    </row>
    <row r="13" spans="1:12" ht="16.5" customHeight="1">
      <c r="A13" s="28">
        <v>5</v>
      </c>
      <c r="B13" s="14" t="s">
        <v>106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35">
        <f t="shared" si="0"/>
        <v>1539</v>
      </c>
      <c r="J13" s="35">
        <f>SUM(J14+J16)</f>
        <v>1591.1</v>
      </c>
      <c r="K13" s="35">
        <f>SUM(K14+K16)</f>
        <v>1577.6999999999998</v>
      </c>
      <c r="L13" s="35">
        <f t="shared" si="0"/>
        <v>99.12930474333983</v>
      </c>
    </row>
    <row r="14" spans="1:12" ht="25.5">
      <c r="A14" s="28">
        <v>6</v>
      </c>
      <c r="B14" s="13" t="s">
        <v>179</v>
      </c>
      <c r="C14" s="30">
        <v>901</v>
      </c>
      <c r="D14" s="36">
        <v>102</v>
      </c>
      <c r="E14" s="33">
        <v>7000121100</v>
      </c>
      <c r="F14" s="33">
        <v>120</v>
      </c>
      <c r="G14" s="34"/>
      <c r="H14" s="34"/>
      <c r="I14" s="37">
        <v>1539</v>
      </c>
      <c r="J14" s="37">
        <v>1539</v>
      </c>
      <c r="K14" s="37">
        <v>1525.6</v>
      </c>
      <c r="L14" s="37">
        <f>K14/J14*100</f>
        <v>99.12930474333983</v>
      </c>
    </row>
    <row r="15" spans="1:12" ht="84">
      <c r="A15" s="28"/>
      <c r="B15" s="101" t="s">
        <v>420</v>
      </c>
      <c r="C15" s="30">
        <v>901</v>
      </c>
      <c r="D15" s="36">
        <v>102</v>
      </c>
      <c r="E15" s="33">
        <v>7000155490</v>
      </c>
      <c r="F15" s="33"/>
      <c r="G15" s="34"/>
      <c r="H15" s="34"/>
      <c r="I15" s="37">
        <v>0</v>
      </c>
      <c r="J15" s="105">
        <f t="shared" si="0"/>
        <v>52.1</v>
      </c>
      <c r="K15" s="35">
        <f t="shared" si="0"/>
        <v>52.1</v>
      </c>
      <c r="L15" s="35">
        <f t="shared" si="0"/>
        <v>100</v>
      </c>
    </row>
    <row r="16" spans="1:12" ht="16.5" customHeight="1">
      <c r="A16" s="28"/>
      <c r="B16" s="102" t="s">
        <v>179</v>
      </c>
      <c r="C16" s="30">
        <v>901</v>
      </c>
      <c r="D16" s="36">
        <v>102</v>
      </c>
      <c r="E16" s="33">
        <v>7000155490</v>
      </c>
      <c r="F16" s="33">
        <v>120</v>
      </c>
      <c r="G16" s="34"/>
      <c r="H16" s="34"/>
      <c r="I16" s="37">
        <v>0</v>
      </c>
      <c r="J16" s="37">
        <v>52.1</v>
      </c>
      <c r="K16" s="37">
        <v>52.1</v>
      </c>
      <c r="L16" s="37">
        <f>K16/J16*100</f>
        <v>100</v>
      </c>
    </row>
    <row r="17" spans="1:12" ht="43.5" customHeight="1">
      <c r="A17" s="28">
        <v>7</v>
      </c>
      <c r="B17" s="14" t="s">
        <v>28</v>
      </c>
      <c r="C17" s="28">
        <v>901</v>
      </c>
      <c r="D17" s="15">
        <v>104</v>
      </c>
      <c r="E17" s="12"/>
      <c r="F17" s="17"/>
      <c r="G17" s="38"/>
      <c r="H17" s="38"/>
      <c r="I17" s="39">
        <f>I18</f>
        <v>19647.2</v>
      </c>
      <c r="J17" s="106">
        <f>J18</f>
        <v>19436.400000000001</v>
      </c>
      <c r="K17" s="39">
        <f>SUM(K18)</f>
        <v>17969.5</v>
      </c>
      <c r="L17" s="39">
        <f>K17/J17*100</f>
        <v>92.452820481159065</v>
      </c>
    </row>
    <row r="18" spans="1:12">
      <c r="A18" s="28">
        <v>8</v>
      </c>
      <c r="B18" s="14" t="s">
        <v>57</v>
      </c>
      <c r="C18" s="28">
        <v>901</v>
      </c>
      <c r="D18" s="15">
        <v>104</v>
      </c>
      <c r="E18" s="12" t="s">
        <v>110</v>
      </c>
      <c r="F18" s="17"/>
      <c r="G18" s="38"/>
      <c r="H18" s="38"/>
      <c r="I18" s="39">
        <f>SUM(I19+I23)</f>
        <v>19647.2</v>
      </c>
      <c r="J18" s="39">
        <f>SUM(J19+J21+J24+J26)</f>
        <v>19436.400000000001</v>
      </c>
      <c r="K18" s="39">
        <f>SUM(K19+K21+K24+K26)</f>
        <v>17969.5</v>
      </c>
      <c r="L18" s="39">
        <f>K18/J18*100</f>
        <v>92.452820481159065</v>
      </c>
    </row>
    <row r="19" spans="1:12" ht="25.5">
      <c r="A19" s="28">
        <v>9</v>
      </c>
      <c r="B19" s="14" t="s">
        <v>58</v>
      </c>
      <c r="C19" s="28">
        <v>901</v>
      </c>
      <c r="D19" s="15">
        <v>104</v>
      </c>
      <c r="E19" s="12" t="s">
        <v>110</v>
      </c>
      <c r="F19" s="17"/>
      <c r="G19" s="38"/>
      <c r="H19" s="38"/>
      <c r="I19" s="39">
        <f>SUM(I20:I20)</f>
        <v>15434.2</v>
      </c>
      <c r="J19" s="39">
        <f>SUM(J20:J20)</f>
        <v>15121.5</v>
      </c>
      <c r="K19" s="39">
        <f>SUM(K20)</f>
        <v>13756</v>
      </c>
      <c r="L19" s="39">
        <f>SUM(L20:L20)</f>
        <v>90.969811195979233</v>
      </c>
    </row>
    <row r="20" spans="1:12" ht="25.5">
      <c r="A20" s="28">
        <v>10</v>
      </c>
      <c r="B20" s="13" t="s">
        <v>179</v>
      </c>
      <c r="C20" s="30">
        <v>901</v>
      </c>
      <c r="D20" s="16">
        <v>104</v>
      </c>
      <c r="E20" s="17" t="s">
        <v>110</v>
      </c>
      <c r="F20" s="17" t="s">
        <v>40</v>
      </c>
      <c r="G20" s="38"/>
      <c r="H20" s="38"/>
      <c r="I20" s="40">
        <v>15434.2</v>
      </c>
      <c r="J20" s="40">
        <v>15121.5</v>
      </c>
      <c r="K20" s="40">
        <v>13756</v>
      </c>
      <c r="L20" s="40">
        <f>K20/J20*100</f>
        <v>90.969811195979233</v>
      </c>
    </row>
    <row r="21" spans="1:12" ht="76.5">
      <c r="A21" s="28"/>
      <c r="B21" s="14" t="s">
        <v>422</v>
      </c>
      <c r="C21" s="30">
        <v>901</v>
      </c>
      <c r="D21" s="16">
        <v>104</v>
      </c>
      <c r="E21" s="17" t="s">
        <v>423</v>
      </c>
      <c r="F21" s="17"/>
      <c r="G21" s="38"/>
      <c r="H21" s="38"/>
      <c r="I21" s="40">
        <v>0</v>
      </c>
      <c r="J21" s="39">
        <f>SUM(J22:J22)</f>
        <v>39.299999999999997</v>
      </c>
      <c r="K21" s="39">
        <f>SUM(K22)</f>
        <v>39.299999999999997</v>
      </c>
      <c r="L21" s="39">
        <f>SUM(L22:L22)</f>
        <v>100</v>
      </c>
    </row>
    <row r="22" spans="1:12" ht="25.5">
      <c r="A22" s="28"/>
      <c r="B22" s="13" t="s">
        <v>179</v>
      </c>
      <c r="C22" s="30">
        <v>901</v>
      </c>
      <c r="D22" s="16">
        <v>104</v>
      </c>
      <c r="E22" s="17" t="s">
        <v>423</v>
      </c>
      <c r="F22" s="17" t="s">
        <v>40</v>
      </c>
      <c r="G22" s="38"/>
      <c r="H22" s="38"/>
      <c r="I22" s="40">
        <v>0</v>
      </c>
      <c r="J22" s="40">
        <v>39.299999999999997</v>
      </c>
      <c r="K22" s="40">
        <v>39.299999999999997</v>
      </c>
      <c r="L22" s="40">
        <f>K22/J22*100</f>
        <v>100</v>
      </c>
    </row>
    <row r="23" spans="1:12">
      <c r="A23" s="28">
        <v>11</v>
      </c>
      <c r="B23" s="14" t="s">
        <v>57</v>
      </c>
      <c r="C23" s="28">
        <v>901</v>
      </c>
      <c r="D23" s="15">
        <v>104</v>
      </c>
      <c r="E23" s="12" t="s">
        <v>111</v>
      </c>
      <c r="F23" s="12"/>
      <c r="G23" s="38"/>
      <c r="H23" s="38"/>
      <c r="I23" s="39">
        <f>I24</f>
        <v>4213</v>
      </c>
      <c r="J23" s="39">
        <f>J24+J26</f>
        <v>4275.6000000000004</v>
      </c>
      <c r="K23" s="39">
        <f>SUM(K24+K26)</f>
        <v>4174.2</v>
      </c>
      <c r="L23" s="39">
        <f>K23/J23*100</f>
        <v>97.62840303115351</v>
      </c>
    </row>
    <row r="24" spans="1:12" ht="25.5">
      <c r="A24" s="28">
        <v>12</v>
      </c>
      <c r="B24" s="14" t="s">
        <v>59</v>
      </c>
      <c r="C24" s="28">
        <v>901</v>
      </c>
      <c r="D24" s="15">
        <v>104</v>
      </c>
      <c r="E24" s="12" t="s">
        <v>112</v>
      </c>
      <c r="F24" s="12"/>
      <c r="G24" s="38"/>
      <c r="H24" s="38"/>
      <c r="I24" s="39">
        <f>I25</f>
        <v>4213</v>
      </c>
      <c r="J24" s="39">
        <f>J25</f>
        <v>4251.6000000000004</v>
      </c>
      <c r="K24" s="39">
        <f>SUM(K25)</f>
        <v>4150.2</v>
      </c>
      <c r="L24" s="39">
        <f>L25</f>
        <v>97.615015523567578</v>
      </c>
    </row>
    <row r="25" spans="1:12" ht="21" customHeight="1">
      <c r="A25" s="28">
        <v>13</v>
      </c>
      <c r="B25" s="13" t="s">
        <v>179</v>
      </c>
      <c r="C25" s="30">
        <v>901</v>
      </c>
      <c r="D25" s="16">
        <v>104</v>
      </c>
      <c r="E25" s="17" t="s">
        <v>112</v>
      </c>
      <c r="F25" s="17" t="s">
        <v>40</v>
      </c>
      <c r="G25" s="38"/>
      <c r="H25" s="38"/>
      <c r="I25" s="40">
        <v>4213</v>
      </c>
      <c r="J25" s="40">
        <v>4251.6000000000004</v>
      </c>
      <c r="K25" s="40">
        <v>4150.2</v>
      </c>
      <c r="L25" s="40">
        <f>K25/J25*100</f>
        <v>97.615015523567578</v>
      </c>
    </row>
    <row r="26" spans="1:12" ht="79.5" customHeight="1">
      <c r="A26" s="28"/>
      <c r="B26" s="14" t="s">
        <v>422</v>
      </c>
      <c r="C26" s="30">
        <v>901</v>
      </c>
      <c r="D26" s="16">
        <v>104</v>
      </c>
      <c r="E26" s="17" t="s">
        <v>424</v>
      </c>
      <c r="F26" s="17"/>
      <c r="G26" s="38"/>
      <c r="H26" s="38"/>
      <c r="I26" s="40">
        <v>0</v>
      </c>
      <c r="J26" s="39">
        <f>SUM(J27:J27)</f>
        <v>24</v>
      </c>
      <c r="K26" s="39">
        <f>SUM(K27)</f>
        <v>24</v>
      </c>
      <c r="L26" s="39">
        <f>SUM(L27:L27)</f>
        <v>100</v>
      </c>
    </row>
    <row r="27" spans="1:12" ht="19.5" customHeight="1">
      <c r="A27" s="28"/>
      <c r="B27" s="13" t="s">
        <v>179</v>
      </c>
      <c r="C27" s="30">
        <v>901</v>
      </c>
      <c r="D27" s="16">
        <v>104</v>
      </c>
      <c r="E27" s="17" t="s">
        <v>424</v>
      </c>
      <c r="F27" s="17" t="s">
        <v>40</v>
      </c>
      <c r="G27" s="38"/>
      <c r="H27" s="38"/>
      <c r="I27" s="40">
        <v>0</v>
      </c>
      <c r="J27" s="40">
        <v>24</v>
      </c>
      <c r="K27" s="40">
        <v>24</v>
      </c>
      <c r="L27" s="40">
        <f>K27/J27*100</f>
        <v>100</v>
      </c>
    </row>
    <row r="28" spans="1:12" ht="19.5" customHeight="1">
      <c r="A28" s="28">
        <v>14</v>
      </c>
      <c r="B28" s="14" t="s">
        <v>222</v>
      </c>
      <c r="C28" s="28">
        <v>901</v>
      </c>
      <c r="D28" s="15">
        <v>105</v>
      </c>
      <c r="E28" s="12"/>
      <c r="F28" s="12"/>
      <c r="G28" s="41"/>
      <c r="H28" s="41"/>
      <c r="I28" s="39">
        <f t="shared" ref="I28:L32" si="1">SUM(I29)</f>
        <v>6.2</v>
      </c>
      <c r="J28" s="39">
        <f t="shared" si="1"/>
        <v>6.2</v>
      </c>
      <c r="K28" s="39">
        <f t="shared" si="1"/>
        <v>0</v>
      </c>
      <c r="L28" s="39">
        <f t="shared" si="1"/>
        <v>0</v>
      </c>
    </row>
    <row r="29" spans="1:12" ht="18.75" customHeight="1">
      <c r="A29" s="28">
        <v>15</v>
      </c>
      <c r="B29" s="14" t="s">
        <v>57</v>
      </c>
      <c r="C29" s="28">
        <v>901</v>
      </c>
      <c r="D29" s="15">
        <v>105</v>
      </c>
      <c r="E29" s="12" t="s">
        <v>111</v>
      </c>
      <c r="F29" s="12"/>
      <c r="G29" s="41"/>
      <c r="H29" s="41"/>
      <c r="I29" s="39">
        <f t="shared" si="1"/>
        <v>6.2</v>
      </c>
      <c r="J29" s="39">
        <f t="shared" si="1"/>
        <v>6.2</v>
      </c>
      <c r="K29" s="39">
        <f t="shared" si="1"/>
        <v>0</v>
      </c>
      <c r="L29" s="39">
        <f t="shared" si="1"/>
        <v>0</v>
      </c>
    </row>
    <row r="30" spans="1:12" ht="74.25" customHeight="1">
      <c r="A30" s="28">
        <v>16</v>
      </c>
      <c r="B30" s="42" t="s">
        <v>225</v>
      </c>
      <c r="C30" s="28">
        <v>901</v>
      </c>
      <c r="D30" s="15">
        <v>105</v>
      </c>
      <c r="E30" s="12" t="s">
        <v>206</v>
      </c>
      <c r="F30" s="12"/>
      <c r="G30" s="41"/>
      <c r="H30" s="41"/>
      <c r="I30" s="39">
        <f t="shared" si="1"/>
        <v>6.2</v>
      </c>
      <c r="J30" s="39">
        <f t="shared" si="1"/>
        <v>6.2</v>
      </c>
      <c r="K30" s="39">
        <f t="shared" si="1"/>
        <v>0</v>
      </c>
      <c r="L30" s="39">
        <f t="shared" si="1"/>
        <v>0</v>
      </c>
    </row>
    <row r="31" spans="1:12" ht="34.5" customHeight="1">
      <c r="A31" s="28">
        <v>17</v>
      </c>
      <c r="B31" s="13" t="s">
        <v>178</v>
      </c>
      <c r="C31" s="30">
        <v>901</v>
      </c>
      <c r="D31" s="16">
        <v>105</v>
      </c>
      <c r="E31" s="17" t="s">
        <v>206</v>
      </c>
      <c r="F31" s="17" t="s">
        <v>61</v>
      </c>
      <c r="G31" s="38"/>
      <c r="H31" s="38"/>
      <c r="I31" s="40">
        <v>6.2</v>
      </c>
      <c r="J31" s="40">
        <v>6.2</v>
      </c>
      <c r="K31" s="40">
        <v>0</v>
      </c>
      <c r="L31" s="40">
        <f>K31/J31*100</f>
        <v>0</v>
      </c>
    </row>
    <row r="32" spans="1:12" s="5" customFormat="1" ht="13.5" customHeight="1">
      <c r="A32" s="28">
        <v>18</v>
      </c>
      <c r="B32" s="14" t="s">
        <v>5</v>
      </c>
      <c r="C32" s="28">
        <v>901</v>
      </c>
      <c r="D32" s="15">
        <v>111</v>
      </c>
      <c r="E32" s="12"/>
      <c r="F32" s="12"/>
      <c r="G32" s="41"/>
      <c r="H32" s="41"/>
      <c r="I32" s="39">
        <f t="shared" ref="I32:K34" si="2">I33</f>
        <v>300</v>
      </c>
      <c r="J32" s="39">
        <v>300</v>
      </c>
      <c r="K32" s="39">
        <f t="shared" si="2"/>
        <v>0</v>
      </c>
      <c r="L32" s="39">
        <f t="shared" si="1"/>
        <v>0</v>
      </c>
    </row>
    <row r="33" spans="1:41" ht="16.5" customHeight="1">
      <c r="A33" s="28">
        <v>19</v>
      </c>
      <c r="B33" s="14" t="s">
        <v>57</v>
      </c>
      <c r="C33" s="28">
        <v>901</v>
      </c>
      <c r="D33" s="15">
        <v>111</v>
      </c>
      <c r="E33" s="12" t="s">
        <v>111</v>
      </c>
      <c r="F33" s="12"/>
      <c r="G33" s="38"/>
      <c r="H33" s="38"/>
      <c r="I33" s="39">
        <f t="shared" si="2"/>
        <v>300</v>
      </c>
      <c r="J33" s="39">
        <v>300</v>
      </c>
      <c r="K33" s="39">
        <f t="shared" si="2"/>
        <v>0</v>
      </c>
      <c r="L33" s="39">
        <f t="shared" ref="L33" si="3">SUM(L34)</f>
        <v>0</v>
      </c>
    </row>
    <row r="34" spans="1:41" ht="15.75" customHeight="1">
      <c r="A34" s="28">
        <v>20</v>
      </c>
      <c r="B34" s="14" t="s">
        <v>6</v>
      </c>
      <c r="C34" s="28">
        <v>901</v>
      </c>
      <c r="D34" s="15">
        <v>111</v>
      </c>
      <c r="E34" s="12" t="s">
        <v>113</v>
      </c>
      <c r="F34" s="12"/>
      <c r="G34" s="38"/>
      <c r="H34" s="38"/>
      <c r="I34" s="39">
        <f t="shared" si="2"/>
        <v>300</v>
      </c>
      <c r="J34" s="39">
        <v>300</v>
      </c>
      <c r="K34" s="39">
        <v>0</v>
      </c>
      <c r="L34" s="39">
        <f t="shared" ref="L34" si="4">SUM(L35)</f>
        <v>0</v>
      </c>
    </row>
    <row r="35" spans="1:41" ht="15" customHeight="1">
      <c r="A35" s="28">
        <v>21</v>
      </c>
      <c r="B35" s="13" t="s">
        <v>42</v>
      </c>
      <c r="C35" s="30">
        <v>901</v>
      </c>
      <c r="D35" s="16">
        <v>111</v>
      </c>
      <c r="E35" s="17" t="s">
        <v>113</v>
      </c>
      <c r="F35" s="17" t="s">
        <v>41</v>
      </c>
      <c r="G35" s="38"/>
      <c r="H35" s="38"/>
      <c r="I35" s="40">
        <v>300</v>
      </c>
      <c r="J35" s="40">
        <v>300</v>
      </c>
      <c r="K35" s="40">
        <v>0</v>
      </c>
      <c r="L35" s="39">
        <v>0</v>
      </c>
    </row>
    <row r="36" spans="1:41" s="10" customFormat="1" ht="22.5" customHeight="1">
      <c r="A36" s="28">
        <v>22</v>
      </c>
      <c r="B36" s="14" t="s">
        <v>24</v>
      </c>
      <c r="C36" s="28">
        <v>901</v>
      </c>
      <c r="D36" s="15">
        <v>113</v>
      </c>
      <c r="E36" s="12"/>
      <c r="F36" s="17"/>
      <c r="G36" s="38"/>
      <c r="H36" s="38"/>
      <c r="I36" s="39">
        <f>SUM(I37+I54+I58)</f>
        <v>9532.7999999999993</v>
      </c>
      <c r="J36" s="106">
        <f>SUM(J37+J54+J58)</f>
        <v>26444.1</v>
      </c>
      <c r="K36" s="106">
        <f>SUM(K37+K54+K58)</f>
        <v>24639.200000000001</v>
      </c>
      <c r="L36" s="39">
        <f t="shared" ref="L36:L41" si="5">K36/J36*100</f>
        <v>93.174658997659222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42" customHeight="1">
      <c r="A37" s="28">
        <v>23</v>
      </c>
      <c r="B37" s="14" t="s">
        <v>296</v>
      </c>
      <c r="C37" s="28">
        <v>901</v>
      </c>
      <c r="D37" s="15">
        <v>113</v>
      </c>
      <c r="E37" s="12" t="s">
        <v>119</v>
      </c>
      <c r="F37" s="17"/>
      <c r="G37" s="38"/>
      <c r="H37" s="38"/>
      <c r="I37" s="39">
        <f>SUM(I38+I42+I44+I46+I52)</f>
        <v>9041.1999999999989</v>
      </c>
      <c r="J37" s="39">
        <f>SUM(J38+J42+J44+J46+J52)</f>
        <v>25648.799999999999</v>
      </c>
      <c r="K37" s="106">
        <f>SUM(K38+K42+K44+K46+K52)</f>
        <v>23894</v>
      </c>
      <c r="L37" s="39">
        <f t="shared" si="5"/>
        <v>93.158354386949881</v>
      </c>
    </row>
    <row r="38" spans="1:41" ht="31.5" customHeight="1">
      <c r="A38" s="28">
        <v>24</v>
      </c>
      <c r="B38" s="43" t="s">
        <v>63</v>
      </c>
      <c r="C38" s="28">
        <v>901</v>
      </c>
      <c r="D38" s="15">
        <v>113</v>
      </c>
      <c r="E38" s="12" t="s">
        <v>120</v>
      </c>
      <c r="F38" s="17"/>
      <c r="G38" s="38"/>
      <c r="H38" s="38"/>
      <c r="I38" s="39">
        <f>SUM(I39:I41)</f>
        <v>7965.5</v>
      </c>
      <c r="J38" s="39">
        <f>SUM(J39:J41)</f>
        <v>24590.6</v>
      </c>
      <c r="K38" s="106">
        <f>SUM(K39:K41)</f>
        <v>22933.8</v>
      </c>
      <c r="L38" s="39">
        <f t="shared" si="5"/>
        <v>93.262466145600357</v>
      </c>
    </row>
    <row r="39" spans="1:41" ht="28.5" customHeight="1">
      <c r="A39" s="28">
        <v>25</v>
      </c>
      <c r="B39" s="44" t="s">
        <v>64</v>
      </c>
      <c r="C39" s="30">
        <v>901</v>
      </c>
      <c r="D39" s="16">
        <v>113</v>
      </c>
      <c r="E39" s="17" t="s">
        <v>120</v>
      </c>
      <c r="F39" s="17" t="s">
        <v>34</v>
      </c>
      <c r="G39" s="38"/>
      <c r="H39" s="38"/>
      <c r="I39" s="40">
        <f>7233.9+252.8+478.8</f>
        <v>7965.5</v>
      </c>
      <c r="J39" s="40">
        <v>18047.599999999999</v>
      </c>
      <c r="K39" s="40">
        <v>16750.3</v>
      </c>
      <c r="L39" s="40">
        <f t="shared" si="5"/>
        <v>92.811786608745763</v>
      </c>
    </row>
    <row r="40" spans="1:41" ht="28.5" customHeight="1">
      <c r="A40" s="28">
        <v>26</v>
      </c>
      <c r="B40" s="13" t="s">
        <v>178</v>
      </c>
      <c r="C40" s="30">
        <v>901</v>
      </c>
      <c r="D40" s="16">
        <v>113</v>
      </c>
      <c r="E40" s="17" t="s">
        <v>120</v>
      </c>
      <c r="F40" s="17" t="s">
        <v>61</v>
      </c>
      <c r="G40" s="38"/>
      <c r="H40" s="38"/>
      <c r="I40" s="40">
        <v>0</v>
      </c>
      <c r="J40" s="40">
        <v>6493</v>
      </c>
      <c r="K40" s="40">
        <v>6133.5</v>
      </c>
      <c r="L40" s="40">
        <f t="shared" si="5"/>
        <v>94.463268134914529</v>
      </c>
    </row>
    <row r="41" spans="1:41" ht="28.5" customHeight="1">
      <c r="A41" s="28">
        <v>27</v>
      </c>
      <c r="B41" s="13" t="s">
        <v>381</v>
      </c>
      <c r="C41" s="30">
        <v>901</v>
      </c>
      <c r="D41" s="16">
        <v>113</v>
      </c>
      <c r="E41" s="17" t="s">
        <v>120</v>
      </c>
      <c r="F41" s="17" t="s">
        <v>176</v>
      </c>
      <c r="G41" s="38"/>
      <c r="H41" s="38"/>
      <c r="I41" s="40">
        <v>0</v>
      </c>
      <c r="J41" s="40">
        <v>50</v>
      </c>
      <c r="K41" s="40">
        <v>50</v>
      </c>
      <c r="L41" s="40">
        <f t="shared" si="5"/>
        <v>100</v>
      </c>
    </row>
    <row r="42" spans="1:41" ht="36" customHeight="1">
      <c r="A42" s="28">
        <v>28</v>
      </c>
      <c r="B42" s="43" t="s">
        <v>183</v>
      </c>
      <c r="C42" s="28">
        <v>901</v>
      </c>
      <c r="D42" s="15">
        <v>113</v>
      </c>
      <c r="E42" s="12" t="s">
        <v>235</v>
      </c>
      <c r="F42" s="12"/>
      <c r="G42" s="41"/>
      <c r="H42" s="41"/>
      <c r="I42" s="39">
        <f>SUM(I43)</f>
        <v>860.3</v>
      </c>
      <c r="J42" s="39">
        <f>SUM(J43)</f>
        <v>860.3</v>
      </c>
      <c r="K42" s="106">
        <f>SUM(K43)</f>
        <v>849.5</v>
      </c>
      <c r="L42" s="39">
        <f>SUM(L43)</f>
        <v>98.744623968383124</v>
      </c>
    </row>
    <row r="43" spans="1:41" ht="27" customHeight="1">
      <c r="A43" s="28">
        <v>29</v>
      </c>
      <c r="B43" s="13" t="s">
        <v>178</v>
      </c>
      <c r="C43" s="30">
        <v>901</v>
      </c>
      <c r="D43" s="16">
        <v>113</v>
      </c>
      <c r="E43" s="17" t="s">
        <v>235</v>
      </c>
      <c r="F43" s="17" t="s">
        <v>61</v>
      </c>
      <c r="G43" s="38"/>
      <c r="H43" s="38"/>
      <c r="I43" s="40">
        <v>860.3</v>
      </c>
      <c r="J43" s="40">
        <v>860.3</v>
      </c>
      <c r="K43" s="40">
        <v>849.5</v>
      </c>
      <c r="L43" s="40">
        <f>K43/J43*100</f>
        <v>98.744623968383124</v>
      </c>
    </row>
    <row r="44" spans="1:41" s="4" customFormat="1" ht="31.5" customHeight="1">
      <c r="A44" s="28">
        <v>30</v>
      </c>
      <c r="B44" s="43" t="s">
        <v>65</v>
      </c>
      <c r="C44" s="28">
        <v>901</v>
      </c>
      <c r="D44" s="15">
        <v>113</v>
      </c>
      <c r="E44" s="12" t="s">
        <v>236</v>
      </c>
      <c r="F44" s="17"/>
      <c r="G44" s="38"/>
      <c r="H44" s="38"/>
      <c r="I44" s="39">
        <f>I45</f>
        <v>50</v>
      </c>
      <c r="J44" s="39">
        <f>J45</f>
        <v>35</v>
      </c>
      <c r="K44" s="106">
        <f>SUM(K45)</f>
        <v>18.2</v>
      </c>
      <c r="L44" s="39">
        <f>L45</f>
        <v>52</v>
      </c>
    </row>
    <row r="45" spans="1:41" ht="25.5" customHeight="1">
      <c r="A45" s="28">
        <v>31</v>
      </c>
      <c r="B45" s="13" t="s">
        <v>178</v>
      </c>
      <c r="C45" s="30">
        <v>901</v>
      </c>
      <c r="D45" s="16">
        <v>113</v>
      </c>
      <c r="E45" s="17" t="s">
        <v>236</v>
      </c>
      <c r="F45" s="17" t="s">
        <v>61</v>
      </c>
      <c r="G45" s="38"/>
      <c r="H45" s="38"/>
      <c r="I45" s="40">
        <v>50</v>
      </c>
      <c r="J45" s="40">
        <v>35</v>
      </c>
      <c r="K45" s="40">
        <v>18.2</v>
      </c>
      <c r="L45" s="40">
        <f>K45/J45*100</f>
        <v>52</v>
      </c>
    </row>
    <row r="46" spans="1:41" ht="45.75" customHeight="1">
      <c r="A46" s="28">
        <v>32</v>
      </c>
      <c r="B46" s="43" t="s">
        <v>66</v>
      </c>
      <c r="C46" s="28">
        <v>901</v>
      </c>
      <c r="D46" s="15">
        <v>113</v>
      </c>
      <c r="E46" s="12" t="s">
        <v>196</v>
      </c>
      <c r="F46" s="17"/>
      <c r="G46" s="38"/>
      <c r="H46" s="38"/>
      <c r="I46" s="39">
        <f>I47+I49</f>
        <v>115.39999999999999</v>
      </c>
      <c r="J46" s="39">
        <f>J47+J49</f>
        <v>115.39999999999999</v>
      </c>
      <c r="K46" s="106">
        <f>K47+K49</f>
        <v>45</v>
      </c>
      <c r="L46" s="39">
        <f>K46/J46*100</f>
        <v>38.994800693240904</v>
      </c>
    </row>
    <row r="47" spans="1:41" ht="69" customHeight="1">
      <c r="A47" s="28">
        <v>33</v>
      </c>
      <c r="B47" s="43" t="s">
        <v>67</v>
      </c>
      <c r="C47" s="28">
        <v>901</v>
      </c>
      <c r="D47" s="15">
        <v>113</v>
      </c>
      <c r="E47" s="12" t="s">
        <v>121</v>
      </c>
      <c r="F47" s="17"/>
      <c r="G47" s="38"/>
      <c r="H47" s="38"/>
      <c r="I47" s="39">
        <f>I48</f>
        <v>0.2</v>
      </c>
      <c r="J47" s="39">
        <f>J48</f>
        <v>0.2</v>
      </c>
      <c r="K47" s="39">
        <f>SUM(K48)</f>
        <v>0</v>
      </c>
      <c r="L47" s="39">
        <f>L48</f>
        <v>0</v>
      </c>
    </row>
    <row r="48" spans="1:41" ht="38.25">
      <c r="A48" s="28">
        <v>34</v>
      </c>
      <c r="B48" s="13" t="s">
        <v>178</v>
      </c>
      <c r="C48" s="30">
        <v>901</v>
      </c>
      <c r="D48" s="16">
        <v>113</v>
      </c>
      <c r="E48" s="17" t="s">
        <v>121</v>
      </c>
      <c r="F48" s="17" t="s">
        <v>61</v>
      </c>
      <c r="G48" s="38"/>
      <c r="H48" s="38"/>
      <c r="I48" s="40">
        <v>0.2</v>
      </c>
      <c r="J48" s="40">
        <v>0.2</v>
      </c>
      <c r="K48" s="40">
        <v>0</v>
      </c>
      <c r="L48" s="40">
        <f>K48/J48*100</f>
        <v>0</v>
      </c>
    </row>
    <row r="49" spans="1:13" ht="36.75" customHeight="1">
      <c r="A49" s="28">
        <v>35</v>
      </c>
      <c r="B49" s="43" t="s">
        <v>68</v>
      </c>
      <c r="C49" s="28">
        <v>901</v>
      </c>
      <c r="D49" s="15">
        <v>113</v>
      </c>
      <c r="E49" s="12" t="s">
        <v>122</v>
      </c>
      <c r="F49" s="17"/>
      <c r="G49" s="38"/>
      <c r="H49" s="38"/>
      <c r="I49" s="39">
        <f>I50+I51</f>
        <v>115.19999999999999</v>
      </c>
      <c r="J49" s="39">
        <f>J50+J51</f>
        <v>115.19999999999999</v>
      </c>
      <c r="K49" s="76">
        <f>SUM(K50:K51)</f>
        <v>45</v>
      </c>
      <c r="L49" s="39">
        <f>K49/J49*100</f>
        <v>39.062500000000007</v>
      </c>
    </row>
    <row r="50" spans="1:13" ht="25.5">
      <c r="A50" s="28">
        <v>36</v>
      </c>
      <c r="B50" s="13" t="s">
        <v>179</v>
      </c>
      <c r="C50" s="30">
        <v>901</v>
      </c>
      <c r="D50" s="16">
        <v>113</v>
      </c>
      <c r="E50" s="17" t="s">
        <v>122</v>
      </c>
      <c r="F50" s="17" t="s">
        <v>40</v>
      </c>
      <c r="G50" s="38"/>
      <c r="H50" s="38"/>
      <c r="I50" s="40">
        <v>78.3</v>
      </c>
      <c r="J50" s="40">
        <v>78.3</v>
      </c>
      <c r="K50" s="40">
        <v>45</v>
      </c>
      <c r="L50" s="40">
        <f>K50/J50*100</f>
        <v>57.471264367816097</v>
      </c>
    </row>
    <row r="51" spans="1:13" ht="27.75" customHeight="1">
      <c r="A51" s="28">
        <v>37</v>
      </c>
      <c r="B51" s="13" t="s">
        <v>178</v>
      </c>
      <c r="C51" s="30">
        <v>901</v>
      </c>
      <c r="D51" s="16">
        <v>113</v>
      </c>
      <c r="E51" s="17" t="s">
        <v>122</v>
      </c>
      <c r="F51" s="17" t="s">
        <v>61</v>
      </c>
      <c r="G51" s="38"/>
      <c r="H51" s="38"/>
      <c r="I51" s="40">
        <v>36.9</v>
      </c>
      <c r="J51" s="40">
        <v>36.9</v>
      </c>
      <c r="K51" s="40">
        <v>0</v>
      </c>
      <c r="L51" s="40">
        <f>K51/J51*100</f>
        <v>0</v>
      </c>
    </row>
    <row r="52" spans="1:13" ht="26.25" customHeight="1">
      <c r="A52" s="28">
        <v>38</v>
      </c>
      <c r="B52" s="43" t="s">
        <v>69</v>
      </c>
      <c r="C52" s="28">
        <v>901</v>
      </c>
      <c r="D52" s="15">
        <v>113</v>
      </c>
      <c r="E52" s="12" t="s">
        <v>123</v>
      </c>
      <c r="F52" s="17"/>
      <c r="G52" s="38"/>
      <c r="H52" s="38"/>
      <c r="I52" s="39">
        <f>I53</f>
        <v>50</v>
      </c>
      <c r="J52" s="39">
        <f>J53</f>
        <v>47.5</v>
      </c>
      <c r="K52" s="106">
        <f>SUM(K53)</f>
        <v>47.5</v>
      </c>
      <c r="L52" s="39">
        <f>L53</f>
        <v>100</v>
      </c>
    </row>
    <row r="53" spans="1:13" ht="30.75" customHeight="1">
      <c r="A53" s="28">
        <v>39</v>
      </c>
      <c r="B53" s="13" t="s">
        <v>178</v>
      </c>
      <c r="C53" s="30">
        <v>901</v>
      </c>
      <c r="D53" s="16">
        <v>113</v>
      </c>
      <c r="E53" s="17" t="s">
        <v>123</v>
      </c>
      <c r="F53" s="17" t="s">
        <v>61</v>
      </c>
      <c r="G53" s="38"/>
      <c r="H53" s="38"/>
      <c r="I53" s="40">
        <v>50</v>
      </c>
      <c r="J53" s="40">
        <v>47.5</v>
      </c>
      <c r="K53" s="40">
        <v>47.5</v>
      </c>
      <c r="L53" s="40">
        <f t="shared" ref="L53:L58" si="6">K53/J53*100</f>
        <v>100</v>
      </c>
    </row>
    <row r="54" spans="1:13" ht="45" customHeight="1">
      <c r="A54" s="28">
        <v>40</v>
      </c>
      <c r="B54" s="43" t="s">
        <v>430</v>
      </c>
      <c r="C54" s="28">
        <v>901</v>
      </c>
      <c r="D54" s="15">
        <v>113</v>
      </c>
      <c r="E54" s="12" t="s">
        <v>124</v>
      </c>
      <c r="F54" s="12"/>
      <c r="G54" s="38"/>
      <c r="H54" s="38"/>
      <c r="I54" s="39">
        <f>SUM(I55)</f>
        <v>404.5</v>
      </c>
      <c r="J54" s="39">
        <f>SUM(J55)</f>
        <v>475.59999999999997</v>
      </c>
      <c r="K54" s="106">
        <f>SUM(K55)</f>
        <v>425.5</v>
      </c>
      <c r="L54" s="39">
        <f t="shared" si="6"/>
        <v>89.465937762825902</v>
      </c>
    </row>
    <row r="55" spans="1:13" ht="58.5" customHeight="1">
      <c r="A55" s="28">
        <v>41</v>
      </c>
      <c r="B55" s="43" t="s">
        <v>277</v>
      </c>
      <c r="C55" s="28">
        <v>901</v>
      </c>
      <c r="D55" s="15">
        <v>113</v>
      </c>
      <c r="E55" s="12" t="s">
        <v>125</v>
      </c>
      <c r="F55" s="12"/>
      <c r="G55" s="38"/>
      <c r="H55" s="38"/>
      <c r="I55" s="39">
        <f>SUM(I56:I57)</f>
        <v>404.5</v>
      </c>
      <c r="J55" s="39">
        <f>SUM(J56:J57)</f>
        <v>475.59999999999997</v>
      </c>
      <c r="K55" s="76">
        <f>SUM(K56:K57)</f>
        <v>425.5</v>
      </c>
      <c r="L55" s="39">
        <f t="shared" si="6"/>
        <v>89.465937762825902</v>
      </c>
    </row>
    <row r="56" spans="1:13" ht="25.5">
      <c r="A56" s="28">
        <v>42</v>
      </c>
      <c r="B56" s="13" t="s">
        <v>179</v>
      </c>
      <c r="C56" s="30">
        <v>901</v>
      </c>
      <c r="D56" s="16">
        <v>113</v>
      </c>
      <c r="E56" s="17" t="s">
        <v>125</v>
      </c>
      <c r="F56" s="17" t="s">
        <v>40</v>
      </c>
      <c r="G56" s="38"/>
      <c r="H56" s="38"/>
      <c r="I56" s="40">
        <v>111.7</v>
      </c>
      <c r="J56" s="40">
        <v>49.4</v>
      </c>
      <c r="K56" s="40">
        <v>49.4</v>
      </c>
      <c r="L56" s="40">
        <f t="shared" si="6"/>
        <v>100</v>
      </c>
    </row>
    <row r="57" spans="1:13" ht="29.25" customHeight="1">
      <c r="A57" s="28">
        <v>43</v>
      </c>
      <c r="B57" s="13" t="s">
        <v>178</v>
      </c>
      <c r="C57" s="30">
        <v>901</v>
      </c>
      <c r="D57" s="16">
        <v>113</v>
      </c>
      <c r="E57" s="17" t="s">
        <v>125</v>
      </c>
      <c r="F57" s="17" t="s">
        <v>61</v>
      </c>
      <c r="G57" s="38"/>
      <c r="H57" s="38"/>
      <c r="I57" s="40">
        <v>292.8</v>
      </c>
      <c r="J57" s="40">
        <v>426.2</v>
      </c>
      <c r="K57" s="40">
        <v>376.1</v>
      </c>
      <c r="L57" s="40">
        <f t="shared" si="6"/>
        <v>88.244955419990617</v>
      </c>
    </row>
    <row r="58" spans="1:13" ht="19.5" customHeight="1">
      <c r="A58" s="28">
        <v>44</v>
      </c>
      <c r="B58" s="14" t="s">
        <v>57</v>
      </c>
      <c r="C58" s="28">
        <v>901</v>
      </c>
      <c r="D58" s="15">
        <v>113</v>
      </c>
      <c r="E58" s="12" t="s">
        <v>111</v>
      </c>
      <c r="F58" s="12"/>
      <c r="G58" s="41"/>
      <c r="H58" s="41"/>
      <c r="I58" s="39">
        <f>SUM(I61+I63)</f>
        <v>87.1</v>
      </c>
      <c r="J58" s="39">
        <f>SUM(J59+J61+J63+J65)</f>
        <v>319.7</v>
      </c>
      <c r="K58" s="106">
        <f>SUM(K59+K61+K63+K65)</f>
        <v>319.7</v>
      </c>
      <c r="L58" s="39">
        <f t="shared" si="6"/>
        <v>100</v>
      </c>
    </row>
    <row r="59" spans="1:13" ht="30.75" customHeight="1">
      <c r="A59" s="28">
        <v>45</v>
      </c>
      <c r="B59" s="14" t="s">
        <v>59</v>
      </c>
      <c r="C59" s="28">
        <v>901</v>
      </c>
      <c r="D59" s="15">
        <v>113</v>
      </c>
      <c r="E59" s="12" t="s">
        <v>112</v>
      </c>
      <c r="F59" s="12"/>
      <c r="G59" s="41"/>
      <c r="H59" s="41"/>
      <c r="I59" s="39">
        <v>0</v>
      </c>
      <c r="J59" s="39">
        <f>SUM(J60)</f>
        <v>2.1</v>
      </c>
      <c r="K59" s="39">
        <f>SUM(K60)</f>
        <v>2.1</v>
      </c>
      <c r="L59" s="39">
        <f>K59/J59*100</f>
        <v>100</v>
      </c>
    </row>
    <row r="60" spans="1:13" ht="30" customHeight="1">
      <c r="A60" s="28">
        <v>46</v>
      </c>
      <c r="B60" s="13" t="s">
        <v>178</v>
      </c>
      <c r="C60" s="30">
        <v>901</v>
      </c>
      <c r="D60" s="16">
        <v>113</v>
      </c>
      <c r="E60" s="17" t="s">
        <v>112</v>
      </c>
      <c r="F60" s="17" t="s">
        <v>61</v>
      </c>
      <c r="G60" s="41"/>
      <c r="H60" s="41"/>
      <c r="I60" s="40">
        <v>0</v>
      </c>
      <c r="J60" s="40">
        <v>2.1</v>
      </c>
      <c r="K60" s="40">
        <v>2.1</v>
      </c>
      <c r="L60" s="40">
        <f>K60/J60*100</f>
        <v>100</v>
      </c>
    </row>
    <row r="61" spans="1:13" ht="24" customHeight="1">
      <c r="A61" s="28">
        <v>47</v>
      </c>
      <c r="B61" s="14" t="s">
        <v>393</v>
      </c>
      <c r="C61" s="28">
        <v>901</v>
      </c>
      <c r="D61" s="15">
        <v>113</v>
      </c>
      <c r="E61" s="12" t="s">
        <v>395</v>
      </c>
      <c r="F61" s="12"/>
      <c r="G61" s="41"/>
      <c r="H61" s="41"/>
      <c r="I61" s="39">
        <f>SUM(I62)</f>
        <v>0</v>
      </c>
      <c r="J61" s="39">
        <f>SUM(J62)</f>
        <v>130.5</v>
      </c>
      <c r="K61" s="39">
        <f>SUM(K62)</f>
        <v>130.5</v>
      </c>
      <c r="L61" s="39">
        <f>SUM(L62)</f>
        <v>100</v>
      </c>
    </row>
    <row r="62" spans="1:13" ht="17.25" customHeight="1">
      <c r="A62" s="28">
        <v>48</v>
      </c>
      <c r="B62" s="13" t="s">
        <v>394</v>
      </c>
      <c r="C62" s="30">
        <v>901</v>
      </c>
      <c r="D62" s="16">
        <v>113</v>
      </c>
      <c r="E62" s="17" t="s">
        <v>395</v>
      </c>
      <c r="F62" s="17" t="s">
        <v>396</v>
      </c>
      <c r="G62" s="41"/>
      <c r="H62" s="41"/>
      <c r="I62" s="40">
        <v>0</v>
      </c>
      <c r="J62" s="40">
        <v>130.5</v>
      </c>
      <c r="K62" s="40">
        <v>130.5</v>
      </c>
      <c r="L62" s="40">
        <f>K62/J62*100</f>
        <v>100</v>
      </c>
    </row>
    <row r="63" spans="1:13" ht="48" customHeight="1">
      <c r="A63" s="28">
        <v>49</v>
      </c>
      <c r="B63" s="14" t="s">
        <v>330</v>
      </c>
      <c r="C63" s="28">
        <v>901</v>
      </c>
      <c r="D63" s="15">
        <v>113</v>
      </c>
      <c r="E63" s="12" t="s">
        <v>331</v>
      </c>
      <c r="F63" s="12"/>
      <c r="G63" s="85"/>
      <c r="H63" s="86"/>
      <c r="I63" s="39">
        <f>SUM(I64)</f>
        <v>87.1</v>
      </c>
      <c r="J63" s="39">
        <f>SUM(J64)</f>
        <v>87.1</v>
      </c>
      <c r="K63" s="39">
        <f>SUM(K64)</f>
        <v>87.1</v>
      </c>
      <c r="L63" s="39">
        <f>SUM(L64)</f>
        <v>100</v>
      </c>
      <c r="M63" t="s">
        <v>421</v>
      </c>
    </row>
    <row r="64" spans="1:13" ht="26.25" customHeight="1">
      <c r="A64" s="28">
        <v>50</v>
      </c>
      <c r="B64" s="13" t="s">
        <v>178</v>
      </c>
      <c r="C64" s="30">
        <v>901</v>
      </c>
      <c r="D64" s="16">
        <v>113</v>
      </c>
      <c r="E64" s="17" t="s">
        <v>331</v>
      </c>
      <c r="F64" s="17" t="s">
        <v>61</v>
      </c>
      <c r="G64" s="46"/>
      <c r="H64" s="22"/>
      <c r="I64" s="40">
        <v>87.1</v>
      </c>
      <c r="J64" s="40">
        <v>87.1</v>
      </c>
      <c r="K64" s="40">
        <v>87.1</v>
      </c>
      <c r="L64" s="40">
        <f>K64/J64*100</f>
        <v>100</v>
      </c>
    </row>
    <row r="65" spans="1:12" ht="33" customHeight="1">
      <c r="A65" s="28">
        <v>51</v>
      </c>
      <c r="B65" s="14" t="s">
        <v>412</v>
      </c>
      <c r="C65" s="28">
        <v>901</v>
      </c>
      <c r="D65" s="15">
        <v>113</v>
      </c>
      <c r="E65" s="12" t="s">
        <v>413</v>
      </c>
      <c r="F65" s="12"/>
      <c r="G65" s="85"/>
      <c r="H65" s="86"/>
      <c r="I65" s="39">
        <v>0</v>
      </c>
      <c r="J65" s="39">
        <f>SUM(J66)</f>
        <v>100</v>
      </c>
      <c r="K65" s="39">
        <f>SUM(K66)</f>
        <v>100</v>
      </c>
      <c r="L65" s="39">
        <f>SUM(L66)</f>
        <v>100</v>
      </c>
    </row>
    <row r="66" spans="1:12" ht="26.25" customHeight="1">
      <c r="A66" s="28">
        <v>52</v>
      </c>
      <c r="B66" s="13" t="s">
        <v>381</v>
      </c>
      <c r="C66" s="30">
        <v>901</v>
      </c>
      <c r="D66" s="16">
        <v>113</v>
      </c>
      <c r="E66" s="17" t="s">
        <v>413</v>
      </c>
      <c r="F66" s="17" t="s">
        <v>176</v>
      </c>
      <c r="G66" s="46"/>
      <c r="H66" s="22"/>
      <c r="I66" s="40">
        <v>0</v>
      </c>
      <c r="J66" s="40">
        <v>100</v>
      </c>
      <c r="K66" s="40">
        <v>100</v>
      </c>
      <c r="L66" s="40">
        <f>K66/J66*100</f>
        <v>100</v>
      </c>
    </row>
    <row r="67" spans="1:12" ht="19.5" customHeight="1">
      <c r="A67" s="28">
        <v>53</v>
      </c>
      <c r="B67" s="14" t="s">
        <v>7</v>
      </c>
      <c r="C67" s="28">
        <v>901</v>
      </c>
      <c r="D67" s="15">
        <v>200</v>
      </c>
      <c r="E67" s="12"/>
      <c r="F67" s="17"/>
      <c r="G67" s="38"/>
      <c r="H67" s="38"/>
      <c r="I67" s="39">
        <f t="shared" ref="I67:J69" si="7">I68</f>
        <v>305.60000000000002</v>
      </c>
      <c r="J67" s="39">
        <f t="shared" si="7"/>
        <v>305.60000000000002</v>
      </c>
      <c r="K67" s="39">
        <f>SUM(K68)</f>
        <v>267.8</v>
      </c>
      <c r="L67" s="39">
        <f>L68</f>
        <v>87.630890052356008</v>
      </c>
    </row>
    <row r="68" spans="1:12" ht="19.5" customHeight="1">
      <c r="A68" s="28">
        <v>54</v>
      </c>
      <c r="B68" s="14" t="s">
        <v>8</v>
      </c>
      <c r="C68" s="28">
        <v>901</v>
      </c>
      <c r="D68" s="15">
        <v>203</v>
      </c>
      <c r="E68" s="12"/>
      <c r="F68" s="17"/>
      <c r="G68" s="38"/>
      <c r="H68" s="38"/>
      <c r="I68" s="39">
        <f t="shared" si="7"/>
        <v>305.60000000000002</v>
      </c>
      <c r="J68" s="39">
        <f t="shared" si="7"/>
        <v>305.60000000000002</v>
      </c>
      <c r="K68" s="39">
        <f>SUM(K69)</f>
        <v>267.8</v>
      </c>
      <c r="L68" s="39">
        <f>L69</f>
        <v>87.630890052356008</v>
      </c>
    </row>
    <row r="69" spans="1:12" ht="18" customHeight="1">
      <c r="A69" s="28">
        <v>55</v>
      </c>
      <c r="B69" s="14" t="s">
        <v>57</v>
      </c>
      <c r="C69" s="28">
        <v>901</v>
      </c>
      <c r="D69" s="15">
        <v>203</v>
      </c>
      <c r="E69" s="12" t="s">
        <v>111</v>
      </c>
      <c r="F69" s="17"/>
      <c r="G69" s="38"/>
      <c r="H69" s="38"/>
      <c r="I69" s="39">
        <f t="shared" si="7"/>
        <v>305.60000000000002</v>
      </c>
      <c r="J69" s="39">
        <f t="shared" si="7"/>
        <v>305.60000000000002</v>
      </c>
      <c r="K69" s="39">
        <f>SUM(K70)</f>
        <v>267.8</v>
      </c>
      <c r="L69" s="39">
        <f>L70</f>
        <v>87.630890052356008</v>
      </c>
    </row>
    <row r="70" spans="1:12" ht="28.5" customHeight="1">
      <c r="A70" s="28">
        <v>56</v>
      </c>
      <c r="B70" s="14" t="s">
        <v>33</v>
      </c>
      <c r="C70" s="28">
        <v>901</v>
      </c>
      <c r="D70" s="15">
        <v>203</v>
      </c>
      <c r="E70" s="12" t="s">
        <v>127</v>
      </c>
      <c r="F70" s="17"/>
      <c r="G70" s="38"/>
      <c r="H70" s="38"/>
      <c r="I70" s="39">
        <f>I71+I72</f>
        <v>305.60000000000002</v>
      </c>
      <c r="J70" s="39">
        <f>J71+J72</f>
        <v>305.60000000000002</v>
      </c>
      <c r="K70" s="39">
        <f>SUM(K71:K72)</f>
        <v>267.8</v>
      </c>
      <c r="L70" s="39">
        <f t="shared" ref="L70:L75" si="8">K70/J70*100</f>
        <v>87.630890052356008</v>
      </c>
    </row>
    <row r="71" spans="1:12" ht="25.5">
      <c r="A71" s="28">
        <v>57</v>
      </c>
      <c r="B71" s="13" t="s">
        <v>179</v>
      </c>
      <c r="C71" s="30">
        <v>901</v>
      </c>
      <c r="D71" s="16">
        <v>203</v>
      </c>
      <c r="E71" s="17" t="s">
        <v>128</v>
      </c>
      <c r="F71" s="17" t="s">
        <v>40</v>
      </c>
      <c r="G71" s="38"/>
      <c r="H71" s="38"/>
      <c r="I71" s="40">
        <v>245.5</v>
      </c>
      <c r="J71" s="40">
        <v>245.6</v>
      </c>
      <c r="K71" s="40">
        <v>236.8</v>
      </c>
      <c r="L71" s="40">
        <f t="shared" si="8"/>
        <v>96.4169381107492</v>
      </c>
    </row>
    <row r="72" spans="1:12" ht="28.5" customHeight="1">
      <c r="A72" s="28">
        <v>58</v>
      </c>
      <c r="B72" s="13" t="s">
        <v>178</v>
      </c>
      <c r="C72" s="30">
        <v>901</v>
      </c>
      <c r="D72" s="16">
        <v>203</v>
      </c>
      <c r="E72" s="17" t="s">
        <v>128</v>
      </c>
      <c r="F72" s="17" t="s">
        <v>61</v>
      </c>
      <c r="G72" s="45" t="s">
        <v>53</v>
      </c>
      <c r="H72" s="38"/>
      <c r="I72" s="40">
        <v>60.1</v>
      </c>
      <c r="J72" s="40">
        <v>60</v>
      </c>
      <c r="K72" s="40">
        <v>31</v>
      </c>
      <c r="L72" s="40">
        <f t="shared" si="8"/>
        <v>51.666666666666671</v>
      </c>
    </row>
    <row r="73" spans="1:12" ht="29.25" customHeight="1">
      <c r="A73" s="28">
        <v>59</v>
      </c>
      <c r="B73" s="14" t="s">
        <v>9</v>
      </c>
      <c r="C73" s="28">
        <v>901</v>
      </c>
      <c r="D73" s="15">
        <v>300</v>
      </c>
      <c r="E73" s="12"/>
      <c r="F73" s="17"/>
      <c r="G73" s="47" t="s">
        <v>43</v>
      </c>
      <c r="H73" s="38"/>
      <c r="I73" s="39">
        <f>SUM(I74+I84)</f>
        <v>9791.6</v>
      </c>
      <c r="J73" s="39">
        <f>SUM(J74+J84)</f>
        <v>11526.900000000001</v>
      </c>
      <c r="K73" s="39">
        <f>SUM(K74+K84)</f>
        <v>11107.499999999998</v>
      </c>
      <c r="L73" s="39">
        <f t="shared" si="8"/>
        <v>96.361554277385906</v>
      </c>
    </row>
    <row r="74" spans="1:12" ht="25.5" customHeight="1">
      <c r="A74" s="28">
        <v>60</v>
      </c>
      <c r="B74" s="14" t="s">
        <v>349</v>
      </c>
      <c r="C74" s="28">
        <v>901</v>
      </c>
      <c r="D74" s="15">
        <v>309</v>
      </c>
      <c r="E74" s="12"/>
      <c r="F74" s="17"/>
      <c r="G74" s="45" t="s">
        <v>54</v>
      </c>
      <c r="H74" s="38"/>
      <c r="I74" s="39">
        <f>SUM(I75+I80)</f>
        <v>4566.8999999999996</v>
      </c>
      <c r="J74" s="39">
        <f>SUM(J75+J80)</f>
        <v>261</v>
      </c>
      <c r="K74" s="39">
        <f>SUM(K75+K80)</f>
        <v>260.89999999999998</v>
      </c>
      <c r="L74" s="39">
        <f t="shared" si="8"/>
        <v>99.961685823754777</v>
      </c>
    </row>
    <row r="75" spans="1:12" ht="41.25" customHeight="1">
      <c r="A75" s="28">
        <v>61</v>
      </c>
      <c r="B75" s="14" t="s">
        <v>297</v>
      </c>
      <c r="C75" s="28">
        <v>901</v>
      </c>
      <c r="D75" s="15">
        <v>309</v>
      </c>
      <c r="E75" s="12" t="s">
        <v>129</v>
      </c>
      <c r="F75" s="17"/>
      <c r="G75" s="47" t="s">
        <v>43</v>
      </c>
      <c r="H75" s="38"/>
      <c r="I75" s="39">
        <f>SUM(I76+I78)</f>
        <v>264.89999999999998</v>
      </c>
      <c r="J75" s="39">
        <f>SUM(J76+J78)</f>
        <v>261</v>
      </c>
      <c r="K75" s="39">
        <f>SUM(K76+K78)</f>
        <v>260.89999999999998</v>
      </c>
      <c r="L75" s="39">
        <f t="shared" si="8"/>
        <v>99.961685823754777</v>
      </c>
    </row>
    <row r="76" spans="1:12" ht="27.75" customHeight="1">
      <c r="A76" s="28">
        <v>62</v>
      </c>
      <c r="B76" s="14" t="s">
        <v>102</v>
      </c>
      <c r="C76" s="28">
        <v>901</v>
      </c>
      <c r="D76" s="15">
        <v>309</v>
      </c>
      <c r="E76" s="12" t="s">
        <v>130</v>
      </c>
      <c r="F76" s="17"/>
      <c r="G76" s="45" t="s">
        <v>55</v>
      </c>
      <c r="H76" s="38"/>
      <c r="I76" s="39">
        <f>I77</f>
        <v>261</v>
      </c>
      <c r="J76" s="39">
        <f>J77</f>
        <v>261</v>
      </c>
      <c r="K76" s="39">
        <f>SUM(K77)</f>
        <v>260.89999999999998</v>
      </c>
      <c r="L76" s="39">
        <f>L77</f>
        <v>99.961685823754777</v>
      </c>
    </row>
    <row r="77" spans="1:12" ht="25.5" customHeight="1">
      <c r="A77" s="28">
        <v>63</v>
      </c>
      <c r="B77" s="13" t="s">
        <v>178</v>
      </c>
      <c r="C77" s="30">
        <v>901</v>
      </c>
      <c r="D77" s="16">
        <v>309</v>
      </c>
      <c r="E77" s="17" t="s">
        <v>130</v>
      </c>
      <c r="F77" s="17" t="s">
        <v>61</v>
      </c>
      <c r="G77" s="47" t="s">
        <v>43</v>
      </c>
      <c r="H77" s="38"/>
      <c r="I77" s="40">
        <v>261</v>
      </c>
      <c r="J77" s="40">
        <v>261</v>
      </c>
      <c r="K77" s="40">
        <v>260.89999999999998</v>
      </c>
      <c r="L77" s="40">
        <f>K77/J77*100</f>
        <v>99.961685823754777</v>
      </c>
    </row>
    <row r="78" spans="1:12" ht="29.25" customHeight="1">
      <c r="A78" s="28">
        <v>64</v>
      </c>
      <c r="B78" s="14" t="s">
        <v>350</v>
      </c>
      <c r="C78" s="28">
        <v>901</v>
      </c>
      <c r="D78" s="15">
        <v>309</v>
      </c>
      <c r="E78" s="12" t="s">
        <v>351</v>
      </c>
      <c r="F78" s="12"/>
      <c r="G78" s="92"/>
      <c r="H78" s="38"/>
      <c r="I78" s="39">
        <f>SUM(I79)</f>
        <v>3.9</v>
      </c>
      <c r="J78" s="39">
        <f>SUM(J79)</f>
        <v>0</v>
      </c>
      <c r="K78" s="39">
        <f>SUM(K79)</f>
        <v>0</v>
      </c>
      <c r="L78" s="39">
        <v>0</v>
      </c>
    </row>
    <row r="79" spans="1:12" ht="25.5" customHeight="1">
      <c r="A79" s="28">
        <v>65</v>
      </c>
      <c r="B79" s="13" t="s">
        <v>178</v>
      </c>
      <c r="C79" s="30">
        <v>901</v>
      </c>
      <c r="D79" s="16">
        <v>309</v>
      </c>
      <c r="E79" s="17" t="s">
        <v>351</v>
      </c>
      <c r="F79" s="17" t="s">
        <v>61</v>
      </c>
      <c r="G79" s="92"/>
      <c r="H79" s="38"/>
      <c r="I79" s="40">
        <v>3.9</v>
      </c>
      <c r="J79" s="40">
        <v>0</v>
      </c>
      <c r="K79" s="40">
        <v>0</v>
      </c>
      <c r="L79" s="40">
        <v>0</v>
      </c>
    </row>
    <row r="80" spans="1:12" ht="40.5" customHeight="1">
      <c r="A80" s="28">
        <v>66</v>
      </c>
      <c r="B80" s="14" t="s">
        <v>296</v>
      </c>
      <c r="C80" s="28">
        <v>901</v>
      </c>
      <c r="D80" s="15">
        <v>309</v>
      </c>
      <c r="E80" s="12" t="s">
        <v>119</v>
      </c>
      <c r="F80" s="17"/>
      <c r="G80" s="38"/>
      <c r="H80" s="38"/>
      <c r="I80" s="39">
        <f>SUM(I81)</f>
        <v>4302</v>
      </c>
      <c r="J80" s="39">
        <f>SUM(J81)</f>
        <v>0</v>
      </c>
      <c r="K80" s="39">
        <f>SUM(K81)</f>
        <v>0</v>
      </c>
      <c r="L80" s="39">
        <v>0</v>
      </c>
    </row>
    <row r="81" spans="1:12" ht="48" customHeight="1">
      <c r="A81" s="28">
        <v>67</v>
      </c>
      <c r="B81" s="14" t="s">
        <v>70</v>
      </c>
      <c r="C81" s="28">
        <v>901</v>
      </c>
      <c r="D81" s="15">
        <v>309</v>
      </c>
      <c r="E81" s="12" t="s">
        <v>131</v>
      </c>
      <c r="F81" s="17"/>
      <c r="G81" s="38"/>
      <c r="H81" s="38"/>
      <c r="I81" s="39">
        <f>SUM(I82:I83)</f>
        <v>4302</v>
      </c>
      <c r="J81" s="39">
        <f>SUM(J82:J83)</f>
        <v>0</v>
      </c>
      <c r="K81" s="39">
        <f>SUM(K82:K83)</f>
        <v>0</v>
      </c>
      <c r="L81" s="39">
        <v>0</v>
      </c>
    </row>
    <row r="82" spans="1:12" ht="18" customHeight="1">
      <c r="A82" s="28">
        <v>68</v>
      </c>
      <c r="B82" s="13" t="s">
        <v>35</v>
      </c>
      <c r="C82" s="30">
        <v>901</v>
      </c>
      <c r="D82" s="16">
        <v>309</v>
      </c>
      <c r="E82" s="17" t="s">
        <v>131</v>
      </c>
      <c r="F82" s="17" t="s">
        <v>34</v>
      </c>
      <c r="G82" s="38"/>
      <c r="H82" s="38"/>
      <c r="I82" s="40">
        <v>3452</v>
      </c>
      <c r="J82" s="40">
        <v>0</v>
      </c>
      <c r="K82" s="40">
        <v>0</v>
      </c>
      <c r="L82" s="40">
        <v>0</v>
      </c>
    </row>
    <row r="83" spans="1:12" ht="27" customHeight="1">
      <c r="A83" s="28">
        <v>69</v>
      </c>
      <c r="B83" s="13" t="s">
        <v>178</v>
      </c>
      <c r="C83" s="30">
        <v>901</v>
      </c>
      <c r="D83" s="16">
        <v>309</v>
      </c>
      <c r="E83" s="17" t="s">
        <v>131</v>
      </c>
      <c r="F83" s="17" t="s">
        <v>61</v>
      </c>
      <c r="G83" s="38"/>
      <c r="H83" s="38"/>
      <c r="I83" s="40">
        <v>850</v>
      </c>
      <c r="J83" s="40">
        <v>0</v>
      </c>
      <c r="K83" s="40">
        <v>0</v>
      </c>
      <c r="L83" s="40">
        <v>0</v>
      </c>
    </row>
    <row r="84" spans="1:12" ht="33" customHeight="1">
      <c r="A84" s="28">
        <v>70</v>
      </c>
      <c r="B84" s="14" t="s">
        <v>352</v>
      </c>
      <c r="C84" s="28">
        <v>901</v>
      </c>
      <c r="D84" s="15">
        <v>310</v>
      </c>
      <c r="E84" s="12"/>
      <c r="F84" s="17"/>
      <c r="G84" s="38"/>
      <c r="H84" s="38"/>
      <c r="I84" s="39">
        <f>SUM(I90)</f>
        <v>5224.7000000000007</v>
      </c>
      <c r="J84" s="39">
        <f>SUM(J85+J90)</f>
        <v>11265.900000000001</v>
      </c>
      <c r="K84" s="39">
        <f>SUM(K85+K90)</f>
        <v>10846.599999999999</v>
      </c>
      <c r="L84" s="39">
        <f t="shared" ref="L84:L91" si="9">K84/J84*100</f>
        <v>96.278149104820727</v>
      </c>
    </row>
    <row r="85" spans="1:12" ht="33" customHeight="1">
      <c r="A85" s="28">
        <v>71</v>
      </c>
      <c r="B85" s="14" t="s">
        <v>400</v>
      </c>
      <c r="C85" s="28">
        <v>901</v>
      </c>
      <c r="D85" s="15">
        <v>310</v>
      </c>
      <c r="E85" s="12" t="s">
        <v>119</v>
      </c>
      <c r="F85" s="17"/>
      <c r="G85" s="38"/>
      <c r="H85" s="38"/>
      <c r="I85" s="39">
        <v>0</v>
      </c>
      <c r="J85" s="39">
        <f>SUM(J86)</f>
        <v>5254.3</v>
      </c>
      <c r="K85" s="39">
        <f>SUM(K86)</f>
        <v>4947.3999999999996</v>
      </c>
      <c r="L85" s="39">
        <f>K85/J85*100</f>
        <v>94.159069714329206</v>
      </c>
    </row>
    <row r="86" spans="1:12" ht="37.5" customHeight="1">
      <c r="A86" s="28">
        <v>72</v>
      </c>
      <c r="B86" s="14" t="s">
        <v>70</v>
      </c>
      <c r="C86" s="28">
        <v>901</v>
      </c>
      <c r="D86" s="15">
        <v>310</v>
      </c>
      <c r="E86" s="12" t="s">
        <v>131</v>
      </c>
      <c r="F86" s="17"/>
      <c r="G86" s="38"/>
      <c r="H86" s="38"/>
      <c r="I86" s="39">
        <v>0</v>
      </c>
      <c r="J86" s="39">
        <f>SUM(J87:J89)</f>
        <v>5254.3</v>
      </c>
      <c r="K86" s="39">
        <f>SUM(K87:K89)</f>
        <v>4947.3999999999996</v>
      </c>
      <c r="L86" s="39">
        <f>K86/J86*100</f>
        <v>94.159069714329206</v>
      </c>
    </row>
    <row r="87" spans="1:12" ht="26.25" customHeight="1">
      <c r="A87" s="28">
        <v>73</v>
      </c>
      <c r="B87" s="13" t="s">
        <v>35</v>
      </c>
      <c r="C87" s="30">
        <v>901</v>
      </c>
      <c r="D87" s="16">
        <v>310</v>
      </c>
      <c r="E87" s="17" t="s">
        <v>131</v>
      </c>
      <c r="F87" s="17" t="s">
        <v>34</v>
      </c>
      <c r="G87" s="38"/>
      <c r="H87" s="38"/>
      <c r="I87" s="40">
        <v>0</v>
      </c>
      <c r="J87" s="40">
        <v>4406.1000000000004</v>
      </c>
      <c r="K87" s="40">
        <v>4233.5</v>
      </c>
      <c r="L87" s="40">
        <f>K87/J87*100</f>
        <v>96.082703524658982</v>
      </c>
    </row>
    <row r="88" spans="1:12" ht="30" customHeight="1">
      <c r="A88" s="28">
        <v>74</v>
      </c>
      <c r="B88" s="13" t="s">
        <v>178</v>
      </c>
      <c r="C88" s="30">
        <v>901</v>
      </c>
      <c r="D88" s="16">
        <v>310</v>
      </c>
      <c r="E88" s="17" t="s">
        <v>131</v>
      </c>
      <c r="F88" s="17" t="s">
        <v>61</v>
      </c>
      <c r="G88" s="38"/>
      <c r="H88" s="38"/>
      <c r="I88" s="40">
        <v>0</v>
      </c>
      <c r="J88" s="40">
        <v>848.2</v>
      </c>
      <c r="K88" s="40">
        <v>713.9</v>
      </c>
      <c r="L88" s="40">
        <f>K88/J88*100</f>
        <v>84.166470172129209</v>
      </c>
    </row>
    <row r="89" spans="1:12" ht="26.25" customHeight="1">
      <c r="A89" s="28">
        <v>75</v>
      </c>
      <c r="B89" s="13" t="s">
        <v>381</v>
      </c>
      <c r="C89" s="30">
        <v>901</v>
      </c>
      <c r="D89" s="16">
        <v>310</v>
      </c>
      <c r="E89" s="17" t="s">
        <v>131</v>
      </c>
      <c r="F89" s="17" t="s">
        <v>176</v>
      </c>
      <c r="G89" s="38"/>
      <c r="H89" s="38"/>
      <c r="I89" s="40">
        <v>0</v>
      </c>
      <c r="J89" s="40">
        <v>0</v>
      </c>
      <c r="K89" s="40">
        <v>0</v>
      </c>
      <c r="L89" s="40">
        <v>0</v>
      </c>
    </row>
    <row r="90" spans="1:12" ht="39" customHeight="1">
      <c r="A90" s="72">
        <v>76</v>
      </c>
      <c r="B90" s="14" t="s">
        <v>329</v>
      </c>
      <c r="C90" s="28">
        <v>901</v>
      </c>
      <c r="D90" s="15">
        <v>310</v>
      </c>
      <c r="E90" s="12" t="s">
        <v>132</v>
      </c>
      <c r="F90" s="17"/>
      <c r="G90" s="38"/>
      <c r="H90" s="38"/>
      <c r="I90" s="39">
        <f t="shared" ref="I90:K90" si="10">SUM(I91)</f>
        <v>5224.7000000000007</v>
      </c>
      <c r="J90" s="39">
        <f t="shared" si="10"/>
        <v>6011.6</v>
      </c>
      <c r="K90" s="39">
        <f t="shared" si="10"/>
        <v>5899.2</v>
      </c>
      <c r="L90" s="39">
        <f t="shared" si="9"/>
        <v>98.130281455852014</v>
      </c>
    </row>
    <row r="91" spans="1:12" ht="34.5" customHeight="1">
      <c r="A91" s="72">
        <v>77</v>
      </c>
      <c r="B91" s="51" t="s">
        <v>353</v>
      </c>
      <c r="C91" s="28">
        <v>901</v>
      </c>
      <c r="D91" s="15">
        <v>310</v>
      </c>
      <c r="E91" s="12" t="s">
        <v>302</v>
      </c>
      <c r="F91" s="12"/>
      <c r="G91" s="38"/>
      <c r="H91" s="38"/>
      <c r="I91" s="39">
        <f>SUM(I92+I94+I96+I98+I100)</f>
        <v>5224.7000000000007</v>
      </c>
      <c r="J91" s="39">
        <f>SUM(J92+J94+J96+J98+J100)</f>
        <v>6011.6</v>
      </c>
      <c r="K91" s="39">
        <f>SUM(K92+K94+K96+K98+K100)</f>
        <v>5899.2</v>
      </c>
      <c r="L91" s="39">
        <f t="shared" si="9"/>
        <v>98.130281455852014</v>
      </c>
    </row>
    <row r="92" spans="1:12" ht="54.75" customHeight="1">
      <c r="A92" s="72">
        <v>78</v>
      </c>
      <c r="B92" s="14" t="s">
        <v>184</v>
      </c>
      <c r="C92" s="28">
        <v>901</v>
      </c>
      <c r="D92" s="15">
        <v>310</v>
      </c>
      <c r="E92" s="12" t="s">
        <v>133</v>
      </c>
      <c r="F92" s="17"/>
      <c r="G92" s="38"/>
      <c r="H92" s="38"/>
      <c r="I92" s="39">
        <f>SUM(I93:I93)</f>
        <v>4370</v>
      </c>
      <c r="J92" s="39">
        <f>SUM(J93:J93)</f>
        <v>5190.2</v>
      </c>
      <c r="K92" s="39">
        <f>SUM(K93)</f>
        <v>5190.2</v>
      </c>
      <c r="L92" s="39">
        <f>SUM(L93:L93)</f>
        <v>100</v>
      </c>
    </row>
    <row r="93" spans="1:12" ht="43.5" customHeight="1">
      <c r="A93" s="72">
        <v>79</v>
      </c>
      <c r="B93" s="49" t="s">
        <v>298</v>
      </c>
      <c r="C93" s="30">
        <v>901</v>
      </c>
      <c r="D93" s="16">
        <v>310</v>
      </c>
      <c r="E93" s="17" t="s">
        <v>133</v>
      </c>
      <c r="F93" s="17" t="s">
        <v>197</v>
      </c>
      <c r="G93" s="38"/>
      <c r="H93" s="38"/>
      <c r="I93" s="40">
        <v>4370</v>
      </c>
      <c r="J93" s="40">
        <v>5190.2</v>
      </c>
      <c r="K93" s="40">
        <v>5190.2</v>
      </c>
      <c r="L93" s="40">
        <f>K93/J93*100</f>
        <v>100</v>
      </c>
    </row>
    <row r="94" spans="1:12" ht="29.25" customHeight="1">
      <c r="A94" s="28">
        <v>80</v>
      </c>
      <c r="B94" s="14" t="s">
        <v>71</v>
      </c>
      <c r="C94" s="28">
        <v>901</v>
      </c>
      <c r="D94" s="15">
        <v>310</v>
      </c>
      <c r="E94" s="12" t="s">
        <v>278</v>
      </c>
      <c r="F94" s="17"/>
      <c r="G94" s="38"/>
      <c r="H94" s="38"/>
      <c r="I94" s="39">
        <f>SUM(I95)</f>
        <v>31</v>
      </c>
      <c r="J94" s="39">
        <f>SUM(J95)</f>
        <v>31</v>
      </c>
      <c r="K94" s="39">
        <f>SUM(K95)</f>
        <v>31</v>
      </c>
      <c r="L94" s="39">
        <f>SUM(L95)</f>
        <v>100</v>
      </c>
    </row>
    <row r="95" spans="1:12" ht="42.75" customHeight="1">
      <c r="A95" s="28">
        <v>81</v>
      </c>
      <c r="B95" s="49" t="s">
        <v>298</v>
      </c>
      <c r="C95" s="30">
        <v>901</v>
      </c>
      <c r="D95" s="16">
        <v>310</v>
      </c>
      <c r="E95" s="17" t="s">
        <v>278</v>
      </c>
      <c r="F95" s="17" t="s">
        <v>197</v>
      </c>
      <c r="G95" s="41"/>
      <c r="H95" s="41"/>
      <c r="I95" s="40">
        <v>31</v>
      </c>
      <c r="J95" s="40">
        <v>31</v>
      </c>
      <c r="K95" s="40">
        <v>31</v>
      </c>
      <c r="L95" s="40">
        <f>K95/J95*100</f>
        <v>100</v>
      </c>
    </row>
    <row r="96" spans="1:12" ht="27.75" customHeight="1">
      <c r="A96" s="28">
        <v>82</v>
      </c>
      <c r="B96" s="50" t="s">
        <v>181</v>
      </c>
      <c r="C96" s="28">
        <v>901</v>
      </c>
      <c r="D96" s="15">
        <v>310</v>
      </c>
      <c r="E96" s="12" t="s">
        <v>134</v>
      </c>
      <c r="F96" s="12"/>
      <c r="G96" s="41"/>
      <c r="H96" s="41"/>
      <c r="I96" s="39">
        <f>SUM(I97)</f>
        <v>394.6</v>
      </c>
      <c r="J96" s="39">
        <f>SUM(J97)</f>
        <v>361.3</v>
      </c>
      <c r="K96" s="39">
        <f>SUM(K97)</f>
        <v>361.1</v>
      </c>
      <c r="L96" s="39">
        <f>SUM(L97)</f>
        <v>99.944644339883766</v>
      </c>
    </row>
    <row r="97" spans="1:12" ht="31.5" customHeight="1">
      <c r="A97" s="28">
        <v>83</v>
      </c>
      <c r="B97" s="13" t="s">
        <v>178</v>
      </c>
      <c r="C97" s="30">
        <v>901</v>
      </c>
      <c r="D97" s="16">
        <v>310</v>
      </c>
      <c r="E97" s="17" t="s">
        <v>134</v>
      </c>
      <c r="F97" s="17" t="s">
        <v>61</v>
      </c>
      <c r="G97" s="41"/>
      <c r="H97" s="41"/>
      <c r="I97" s="40">
        <v>394.6</v>
      </c>
      <c r="J97" s="40">
        <v>361.3</v>
      </c>
      <c r="K97" s="40">
        <v>361.1</v>
      </c>
      <c r="L97" s="40">
        <f>K97/J97*100</f>
        <v>99.944644339883766</v>
      </c>
    </row>
    <row r="98" spans="1:12" ht="30.75" customHeight="1">
      <c r="A98" s="28">
        <v>84</v>
      </c>
      <c r="B98" s="71" t="s">
        <v>299</v>
      </c>
      <c r="C98" s="72">
        <v>901</v>
      </c>
      <c r="D98" s="73">
        <v>310</v>
      </c>
      <c r="E98" s="74" t="s">
        <v>300</v>
      </c>
      <c r="F98" s="74"/>
      <c r="G98" s="75"/>
      <c r="H98" s="75"/>
      <c r="I98" s="76">
        <f>SUM(I99)</f>
        <v>359.1</v>
      </c>
      <c r="J98" s="76">
        <f>SUM(J99)</f>
        <v>359.1</v>
      </c>
      <c r="K98" s="76">
        <f>SUM(K99)</f>
        <v>246.9</v>
      </c>
      <c r="L98" s="76">
        <f>SUM(L99)</f>
        <v>68.755221386800329</v>
      </c>
    </row>
    <row r="99" spans="1:12" ht="25.5" customHeight="1">
      <c r="A99" s="28">
        <v>85</v>
      </c>
      <c r="B99" s="77" t="s">
        <v>178</v>
      </c>
      <c r="C99" s="78">
        <v>901</v>
      </c>
      <c r="D99" s="79">
        <v>310</v>
      </c>
      <c r="E99" s="80" t="s">
        <v>300</v>
      </c>
      <c r="F99" s="80" t="s">
        <v>61</v>
      </c>
      <c r="G99" s="75"/>
      <c r="H99" s="75"/>
      <c r="I99" s="82">
        <v>359.1</v>
      </c>
      <c r="J99" s="82">
        <v>359.1</v>
      </c>
      <c r="K99" s="82">
        <v>246.9</v>
      </c>
      <c r="L99" s="82">
        <f>K99/J99*100</f>
        <v>68.755221386800329</v>
      </c>
    </row>
    <row r="100" spans="1:12" ht="41.25" customHeight="1">
      <c r="A100" s="28">
        <v>86</v>
      </c>
      <c r="B100" s="14" t="s">
        <v>354</v>
      </c>
      <c r="C100" s="72">
        <v>901</v>
      </c>
      <c r="D100" s="73">
        <v>310</v>
      </c>
      <c r="E100" s="74" t="s">
        <v>301</v>
      </c>
      <c r="F100" s="74"/>
      <c r="G100" s="75"/>
      <c r="H100" s="75"/>
      <c r="I100" s="76">
        <f>SUM(I101)</f>
        <v>70</v>
      </c>
      <c r="J100" s="76">
        <f>SUM(J101)</f>
        <v>70</v>
      </c>
      <c r="K100" s="76">
        <f>SUM(K101)</f>
        <v>70</v>
      </c>
      <c r="L100" s="76">
        <f>SUM(L101)</f>
        <v>100</v>
      </c>
    </row>
    <row r="101" spans="1:12" ht="25.5" customHeight="1">
      <c r="A101" s="28">
        <v>87</v>
      </c>
      <c r="B101" s="77" t="s">
        <v>178</v>
      </c>
      <c r="C101" s="78">
        <v>901</v>
      </c>
      <c r="D101" s="79">
        <v>310</v>
      </c>
      <c r="E101" s="80" t="s">
        <v>301</v>
      </c>
      <c r="F101" s="80" t="s">
        <v>61</v>
      </c>
      <c r="G101" s="75"/>
      <c r="H101" s="75"/>
      <c r="I101" s="82">
        <v>70</v>
      </c>
      <c r="J101" s="82">
        <v>70</v>
      </c>
      <c r="K101" s="82">
        <v>70</v>
      </c>
      <c r="L101" s="82">
        <f>K101/J101*100</f>
        <v>100</v>
      </c>
    </row>
    <row r="102" spans="1:12" ht="25.5" customHeight="1">
      <c r="A102" s="28">
        <v>88</v>
      </c>
      <c r="B102" s="14" t="s">
        <v>10</v>
      </c>
      <c r="C102" s="28">
        <v>901</v>
      </c>
      <c r="D102" s="15">
        <v>400</v>
      </c>
      <c r="E102" s="12"/>
      <c r="F102" s="17"/>
      <c r="G102" s="38"/>
      <c r="H102" s="38"/>
      <c r="I102" s="39">
        <f>SUM(I103+I114+I119+I123+I137+I143)</f>
        <v>33749.300000000003</v>
      </c>
      <c r="J102" s="39">
        <f>SUM(J103+J114+J119+J123+J137+J143)</f>
        <v>127270</v>
      </c>
      <c r="K102" s="39">
        <f>SUM(K103+K114+K119+K123+K137+K143)</f>
        <v>120025.29999999999</v>
      </c>
      <c r="L102" s="39">
        <f>K102/J102*100</f>
        <v>94.307613734580016</v>
      </c>
    </row>
    <row r="103" spans="1:12" ht="21.75" customHeight="1">
      <c r="A103" s="28">
        <v>89</v>
      </c>
      <c r="B103" s="14" t="s">
        <v>103</v>
      </c>
      <c r="C103" s="28">
        <v>901</v>
      </c>
      <c r="D103" s="15">
        <v>405</v>
      </c>
      <c r="E103" s="12"/>
      <c r="F103" s="17"/>
      <c r="G103" s="38"/>
      <c r="H103" s="38"/>
      <c r="I103" s="39">
        <f>SUM(I104+I109)</f>
        <v>153.69999999999999</v>
      </c>
      <c r="J103" s="39">
        <f>SUM(J104+J109)</f>
        <v>143.29999999999998</v>
      </c>
      <c r="K103" s="39">
        <f>SUM(K104+K109)</f>
        <v>136</v>
      </c>
      <c r="L103" s="39">
        <f>K103/J103*100</f>
        <v>94.905792044661567</v>
      </c>
    </row>
    <row r="104" spans="1:12" ht="43.5" customHeight="1">
      <c r="A104" s="28">
        <v>90</v>
      </c>
      <c r="B104" s="14" t="s">
        <v>310</v>
      </c>
      <c r="C104" s="28">
        <v>901</v>
      </c>
      <c r="D104" s="15">
        <v>405</v>
      </c>
      <c r="E104" s="11" t="s">
        <v>142</v>
      </c>
      <c r="F104" s="11"/>
      <c r="G104" s="38"/>
      <c r="H104" s="38"/>
      <c r="I104" s="39">
        <f>SUM(I105+I107)</f>
        <v>24</v>
      </c>
      <c r="J104" s="39">
        <f>SUM(J105+J107)</f>
        <v>8.5</v>
      </c>
      <c r="K104" s="39">
        <f>SUM(K105+K107)</f>
        <v>8.5</v>
      </c>
      <c r="L104" s="39">
        <f>K104/J104*100</f>
        <v>100</v>
      </c>
    </row>
    <row r="105" spans="1:12" ht="38.25" customHeight="1">
      <c r="A105" s="28">
        <v>91</v>
      </c>
      <c r="B105" s="91" t="s">
        <v>340</v>
      </c>
      <c r="C105" s="72">
        <v>901</v>
      </c>
      <c r="D105" s="73">
        <v>405</v>
      </c>
      <c r="E105" s="89" t="s">
        <v>144</v>
      </c>
      <c r="F105" s="89"/>
      <c r="G105" s="81"/>
      <c r="H105" s="81"/>
      <c r="I105" s="76">
        <f>SUM(I106)</f>
        <v>9</v>
      </c>
      <c r="J105" s="76">
        <v>8.5</v>
      </c>
      <c r="K105" s="76">
        <f>SUM(K106)</f>
        <v>8.5</v>
      </c>
      <c r="L105" s="76">
        <f>SUM(L106)</f>
        <v>100</v>
      </c>
    </row>
    <row r="106" spans="1:12" ht="27" customHeight="1">
      <c r="A106" s="28">
        <v>92</v>
      </c>
      <c r="B106" s="77" t="s">
        <v>178</v>
      </c>
      <c r="C106" s="78">
        <v>901</v>
      </c>
      <c r="D106" s="79">
        <v>405</v>
      </c>
      <c r="E106" s="90" t="s">
        <v>144</v>
      </c>
      <c r="F106" s="90" t="s">
        <v>61</v>
      </c>
      <c r="G106" s="81"/>
      <c r="H106" s="81"/>
      <c r="I106" s="82">
        <v>9</v>
      </c>
      <c r="J106" s="82">
        <v>8.5</v>
      </c>
      <c r="K106" s="82">
        <v>8.5</v>
      </c>
      <c r="L106" s="82">
        <f>K106/J106*100</f>
        <v>100</v>
      </c>
    </row>
    <row r="107" spans="1:12" ht="38.25" customHeight="1">
      <c r="A107" s="28">
        <v>93</v>
      </c>
      <c r="B107" s="91" t="s">
        <v>355</v>
      </c>
      <c r="C107" s="72">
        <v>901</v>
      </c>
      <c r="D107" s="73">
        <v>405</v>
      </c>
      <c r="E107" s="89" t="s">
        <v>145</v>
      </c>
      <c r="F107" s="90"/>
      <c r="G107" s="81"/>
      <c r="H107" s="81"/>
      <c r="I107" s="76">
        <f>SUM(I108)</f>
        <v>15</v>
      </c>
      <c r="J107" s="76">
        <f>SUM(J108)</f>
        <v>0</v>
      </c>
      <c r="K107" s="76">
        <v>0</v>
      </c>
      <c r="L107" s="76">
        <f>SUM(L108)</f>
        <v>0</v>
      </c>
    </row>
    <row r="108" spans="1:12" ht="34.5" customHeight="1">
      <c r="A108" s="28">
        <v>94</v>
      </c>
      <c r="B108" s="77" t="s">
        <v>178</v>
      </c>
      <c r="C108" s="78">
        <v>901</v>
      </c>
      <c r="D108" s="79">
        <v>405</v>
      </c>
      <c r="E108" s="90" t="s">
        <v>145</v>
      </c>
      <c r="F108" s="90" t="s">
        <v>61</v>
      </c>
      <c r="G108" s="81"/>
      <c r="H108" s="81"/>
      <c r="I108" s="82">
        <v>15</v>
      </c>
      <c r="J108" s="82">
        <f>15-15</f>
        <v>0</v>
      </c>
      <c r="K108" s="82">
        <v>0</v>
      </c>
      <c r="L108" s="82">
        <f>15-15</f>
        <v>0</v>
      </c>
    </row>
    <row r="109" spans="1:12" ht="38.25">
      <c r="A109" s="28">
        <v>95</v>
      </c>
      <c r="B109" s="14" t="s">
        <v>306</v>
      </c>
      <c r="C109" s="28">
        <v>901</v>
      </c>
      <c r="D109" s="15">
        <v>405</v>
      </c>
      <c r="E109" s="12" t="s">
        <v>234</v>
      </c>
      <c r="F109" s="17"/>
      <c r="G109" s="38"/>
      <c r="H109" s="38"/>
      <c r="I109" s="39">
        <f t="shared" ref="I109:L112" si="11">SUM(I110)</f>
        <v>129.69999999999999</v>
      </c>
      <c r="J109" s="39">
        <f>SUM(J110+J112)</f>
        <v>134.79999999999998</v>
      </c>
      <c r="K109" s="39">
        <f>SUM(K110+K112)</f>
        <v>127.5</v>
      </c>
      <c r="L109" s="39">
        <f>K109/J109*100</f>
        <v>94.584569732937695</v>
      </c>
    </row>
    <row r="110" spans="1:12" ht="34.5" customHeight="1">
      <c r="A110" s="28">
        <v>96</v>
      </c>
      <c r="B110" s="51" t="s">
        <v>210</v>
      </c>
      <c r="C110" s="28">
        <v>901</v>
      </c>
      <c r="D110" s="15">
        <v>405</v>
      </c>
      <c r="E110" s="12" t="s">
        <v>135</v>
      </c>
      <c r="F110" s="12"/>
      <c r="G110" s="38"/>
      <c r="H110" s="38"/>
      <c r="I110" s="39">
        <f t="shared" si="11"/>
        <v>129.69999999999999</v>
      </c>
      <c r="J110" s="39">
        <f t="shared" si="11"/>
        <v>129.69999999999999</v>
      </c>
      <c r="K110" s="39">
        <f t="shared" si="11"/>
        <v>122.4</v>
      </c>
      <c r="L110" s="39">
        <f t="shared" si="11"/>
        <v>94.371626831148816</v>
      </c>
    </row>
    <row r="111" spans="1:12" ht="30" customHeight="1">
      <c r="A111" s="28">
        <v>97</v>
      </c>
      <c r="B111" s="13" t="s">
        <v>178</v>
      </c>
      <c r="C111" s="30">
        <v>901</v>
      </c>
      <c r="D111" s="16">
        <v>405</v>
      </c>
      <c r="E111" s="17" t="s">
        <v>135</v>
      </c>
      <c r="F111" s="17" t="s">
        <v>61</v>
      </c>
      <c r="G111" s="38"/>
      <c r="H111" s="38"/>
      <c r="I111" s="40">
        <v>129.69999999999999</v>
      </c>
      <c r="J111" s="40">
        <v>129.69999999999999</v>
      </c>
      <c r="K111" s="40">
        <v>122.4</v>
      </c>
      <c r="L111" s="40">
        <f>K111/J111*100</f>
        <v>94.371626831148816</v>
      </c>
    </row>
    <row r="112" spans="1:12" ht="41.25" customHeight="1">
      <c r="A112" s="28">
        <v>98</v>
      </c>
      <c r="B112" s="71" t="s">
        <v>425</v>
      </c>
      <c r="C112" s="30">
        <v>901</v>
      </c>
      <c r="D112" s="16">
        <v>405</v>
      </c>
      <c r="E112" s="17" t="s">
        <v>426</v>
      </c>
      <c r="F112" s="17"/>
      <c r="G112" s="38"/>
      <c r="H112" s="38"/>
      <c r="I112" s="40">
        <v>0</v>
      </c>
      <c r="J112" s="39">
        <f t="shared" si="11"/>
        <v>5.0999999999999996</v>
      </c>
      <c r="K112" s="39">
        <f t="shared" si="11"/>
        <v>5.0999999999999996</v>
      </c>
      <c r="L112" s="39">
        <f t="shared" si="11"/>
        <v>100</v>
      </c>
    </row>
    <row r="113" spans="1:12" ht="30" customHeight="1">
      <c r="A113" s="28">
        <v>99</v>
      </c>
      <c r="B113" s="13" t="s">
        <v>178</v>
      </c>
      <c r="C113" s="30">
        <v>901</v>
      </c>
      <c r="D113" s="16">
        <v>405</v>
      </c>
      <c r="E113" s="17" t="s">
        <v>426</v>
      </c>
      <c r="F113" s="17" t="s">
        <v>61</v>
      </c>
      <c r="G113" s="38"/>
      <c r="H113" s="38"/>
      <c r="I113" s="40">
        <v>0</v>
      </c>
      <c r="J113" s="40">
        <v>5.0999999999999996</v>
      </c>
      <c r="K113" s="40">
        <v>5.0999999999999996</v>
      </c>
      <c r="L113" s="40">
        <f>K113/J113*100</f>
        <v>100</v>
      </c>
    </row>
    <row r="114" spans="1:12" ht="23.25" customHeight="1">
      <c r="A114" s="28">
        <v>100</v>
      </c>
      <c r="B114" s="6" t="s">
        <v>356</v>
      </c>
      <c r="C114" s="72">
        <v>901</v>
      </c>
      <c r="D114" s="15">
        <v>406</v>
      </c>
      <c r="E114" s="12"/>
      <c r="F114" s="12"/>
      <c r="G114" s="38"/>
      <c r="H114" s="38"/>
      <c r="I114" s="39">
        <f t="shared" ref="I114:J117" si="12">SUM(I115)</f>
        <v>194.5</v>
      </c>
      <c r="J114" s="39">
        <f t="shared" si="12"/>
        <v>194.5</v>
      </c>
      <c r="K114" s="39">
        <f t="shared" ref="K114:L117" si="13">SUM(K115)</f>
        <v>194.5</v>
      </c>
      <c r="L114" s="39">
        <f t="shared" si="13"/>
        <v>100</v>
      </c>
    </row>
    <row r="115" spans="1:12" ht="30" customHeight="1">
      <c r="A115" s="28">
        <v>101</v>
      </c>
      <c r="B115" s="14" t="s">
        <v>358</v>
      </c>
      <c r="C115" s="72">
        <v>901</v>
      </c>
      <c r="D115" s="15">
        <v>406</v>
      </c>
      <c r="E115" s="12" t="s">
        <v>132</v>
      </c>
      <c r="F115" s="12"/>
      <c r="G115" s="38"/>
      <c r="H115" s="38"/>
      <c r="I115" s="39">
        <f t="shared" si="12"/>
        <v>194.5</v>
      </c>
      <c r="J115" s="39">
        <f t="shared" si="12"/>
        <v>194.5</v>
      </c>
      <c r="K115" s="39">
        <f t="shared" si="13"/>
        <v>194.5</v>
      </c>
      <c r="L115" s="39">
        <f t="shared" si="13"/>
        <v>100</v>
      </c>
    </row>
    <row r="116" spans="1:12" ht="30" customHeight="1">
      <c r="A116" s="28">
        <v>102</v>
      </c>
      <c r="B116" s="51" t="s">
        <v>353</v>
      </c>
      <c r="C116" s="28">
        <v>901</v>
      </c>
      <c r="D116" s="15">
        <v>406</v>
      </c>
      <c r="E116" s="12" t="s">
        <v>302</v>
      </c>
      <c r="F116" s="12"/>
      <c r="G116" s="38"/>
      <c r="H116" s="38"/>
      <c r="I116" s="39">
        <f t="shared" si="12"/>
        <v>194.5</v>
      </c>
      <c r="J116" s="39">
        <f t="shared" si="12"/>
        <v>194.5</v>
      </c>
      <c r="K116" s="39">
        <f t="shared" si="13"/>
        <v>194.5</v>
      </c>
      <c r="L116" s="39">
        <f t="shared" si="13"/>
        <v>100</v>
      </c>
    </row>
    <row r="117" spans="1:12" ht="23.25" customHeight="1">
      <c r="A117" s="28">
        <v>103</v>
      </c>
      <c r="B117" s="93" t="s">
        <v>357</v>
      </c>
      <c r="C117" s="28">
        <v>901</v>
      </c>
      <c r="D117" s="15">
        <v>406</v>
      </c>
      <c r="E117" s="12" t="s">
        <v>359</v>
      </c>
      <c r="F117" s="12"/>
      <c r="G117" s="38"/>
      <c r="H117" s="38"/>
      <c r="I117" s="39">
        <f t="shared" si="12"/>
        <v>194.5</v>
      </c>
      <c r="J117" s="39">
        <f t="shared" si="12"/>
        <v>194.5</v>
      </c>
      <c r="K117" s="39">
        <f t="shared" si="13"/>
        <v>194.5</v>
      </c>
      <c r="L117" s="39">
        <f t="shared" si="13"/>
        <v>100</v>
      </c>
    </row>
    <row r="118" spans="1:12" ht="30" customHeight="1">
      <c r="A118" s="28">
        <v>104</v>
      </c>
      <c r="B118" s="94" t="s">
        <v>178</v>
      </c>
      <c r="C118" s="30">
        <v>901</v>
      </c>
      <c r="D118" s="16">
        <v>406</v>
      </c>
      <c r="E118" s="17" t="s">
        <v>359</v>
      </c>
      <c r="F118" s="17" t="s">
        <v>61</v>
      </c>
      <c r="G118" s="38"/>
      <c r="H118" s="38"/>
      <c r="I118" s="40">
        <v>194.5</v>
      </c>
      <c r="J118" s="40">
        <v>194.5</v>
      </c>
      <c r="K118" s="40">
        <v>194.5</v>
      </c>
      <c r="L118" s="40">
        <f>K118/J118*100</f>
        <v>100</v>
      </c>
    </row>
    <row r="119" spans="1:12">
      <c r="A119" s="28">
        <v>105</v>
      </c>
      <c r="B119" s="14" t="s">
        <v>11</v>
      </c>
      <c r="C119" s="28">
        <v>901</v>
      </c>
      <c r="D119" s="15">
        <v>408</v>
      </c>
      <c r="E119" s="12"/>
      <c r="F119" s="17"/>
      <c r="G119" s="38"/>
      <c r="H119" s="38"/>
      <c r="I119" s="39">
        <f t="shared" ref="I119:L120" si="14">SUM(I120)</f>
        <v>6405</v>
      </c>
      <c r="J119" s="39">
        <f t="shared" si="14"/>
        <v>6405</v>
      </c>
      <c r="K119" s="39">
        <f t="shared" si="14"/>
        <v>6405</v>
      </c>
      <c r="L119" s="39">
        <f t="shared" si="14"/>
        <v>100</v>
      </c>
    </row>
    <row r="120" spans="1:12" ht="42.75" customHeight="1">
      <c r="A120" s="28">
        <v>106</v>
      </c>
      <c r="B120" s="14" t="s">
        <v>431</v>
      </c>
      <c r="C120" s="28">
        <v>901</v>
      </c>
      <c r="D120" s="15">
        <v>408</v>
      </c>
      <c r="E120" s="12" t="s">
        <v>136</v>
      </c>
      <c r="F120" s="17"/>
      <c r="G120" s="38"/>
      <c r="H120" s="38"/>
      <c r="I120" s="39">
        <f t="shared" si="14"/>
        <v>6405</v>
      </c>
      <c r="J120" s="39">
        <f t="shared" si="14"/>
        <v>6405</v>
      </c>
      <c r="K120" s="39">
        <f t="shared" si="14"/>
        <v>6405</v>
      </c>
      <c r="L120" s="39">
        <f t="shared" si="14"/>
        <v>100</v>
      </c>
    </row>
    <row r="121" spans="1:12" ht="40.5" customHeight="1">
      <c r="A121" s="28">
        <v>107</v>
      </c>
      <c r="B121" s="14" t="s">
        <v>72</v>
      </c>
      <c r="C121" s="28">
        <v>901</v>
      </c>
      <c r="D121" s="15">
        <v>408</v>
      </c>
      <c r="E121" s="12" t="s">
        <v>137</v>
      </c>
      <c r="F121" s="17"/>
      <c r="G121" s="38"/>
      <c r="H121" s="38"/>
      <c r="I121" s="39">
        <f>I122</f>
        <v>6405</v>
      </c>
      <c r="J121" s="39">
        <f>J122</f>
        <v>6405</v>
      </c>
      <c r="K121" s="39">
        <f>SUM(K122)</f>
        <v>6405</v>
      </c>
      <c r="L121" s="39">
        <f>L122</f>
        <v>100</v>
      </c>
    </row>
    <row r="122" spans="1:12" ht="39" customHeight="1">
      <c r="A122" s="28">
        <v>108</v>
      </c>
      <c r="B122" s="13" t="s">
        <v>180</v>
      </c>
      <c r="C122" s="30">
        <v>901</v>
      </c>
      <c r="D122" s="16">
        <v>408</v>
      </c>
      <c r="E122" s="17" t="s">
        <v>137</v>
      </c>
      <c r="F122" s="17" t="s">
        <v>44</v>
      </c>
      <c r="G122" s="38"/>
      <c r="H122" s="38"/>
      <c r="I122" s="40">
        <v>6405</v>
      </c>
      <c r="J122" s="40">
        <v>6405</v>
      </c>
      <c r="K122" s="40">
        <v>6405</v>
      </c>
      <c r="L122" s="40">
        <f>K122/J122*100</f>
        <v>100</v>
      </c>
    </row>
    <row r="123" spans="1:12" ht="19.5" customHeight="1">
      <c r="A123" s="28">
        <v>109</v>
      </c>
      <c r="B123" s="14" t="s">
        <v>45</v>
      </c>
      <c r="C123" s="28">
        <v>901</v>
      </c>
      <c r="D123" s="15">
        <v>409</v>
      </c>
      <c r="E123" s="12"/>
      <c r="F123" s="17"/>
      <c r="G123" s="38"/>
      <c r="H123" s="38"/>
      <c r="I123" s="39">
        <f>SUM(I124)</f>
        <v>25038.5</v>
      </c>
      <c r="J123" s="39">
        <f>SUM(J124)</f>
        <v>120094.1</v>
      </c>
      <c r="K123" s="39">
        <f>SUM(K124)</f>
        <v>113074.2</v>
      </c>
      <c r="L123" s="39">
        <f>K123/J123*100</f>
        <v>94.154667048589388</v>
      </c>
    </row>
    <row r="124" spans="1:12" ht="40.5" customHeight="1">
      <c r="A124" s="28">
        <v>110</v>
      </c>
      <c r="B124" s="14" t="s">
        <v>431</v>
      </c>
      <c r="C124" s="28">
        <v>901</v>
      </c>
      <c r="D124" s="15">
        <v>409</v>
      </c>
      <c r="E124" s="12" t="s">
        <v>136</v>
      </c>
      <c r="F124" s="17"/>
      <c r="G124" s="38"/>
      <c r="H124" s="38"/>
      <c r="I124" s="39">
        <f>SUM(I125+I129+I131+I133+I135)</f>
        <v>25038.5</v>
      </c>
      <c r="J124" s="39">
        <f>SUM(J125+J127+J129+J131+J133+J135)</f>
        <v>120094.1</v>
      </c>
      <c r="K124" s="39">
        <f>SUM(K125+K127+K129+K131+K133+K135)</f>
        <v>113074.2</v>
      </c>
      <c r="L124" s="39">
        <f>K124/J124*100</f>
        <v>94.154667048589388</v>
      </c>
    </row>
    <row r="125" spans="1:12" ht="95.25" customHeight="1">
      <c r="A125" s="28">
        <v>111</v>
      </c>
      <c r="B125" s="52" t="s">
        <v>360</v>
      </c>
      <c r="C125" s="28">
        <v>901</v>
      </c>
      <c r="D125" s="15">
        <v>409</v>
      </c>
      <c r="E125" s="12" t="s">
        <v>332</v>
      </c>
      <c r="F125" s="12"/>
      <c r="G125" s="38"/>
      <c r="H125" s="38"/>
      <c r="I125" s="39">
        <f>SUM(I126)</f>
        <v>7500</v>
      </c>
      <c r="J125" s="39">
        <f>SUM(J126)</f>
        <v>10984.6</v>
      </c>
      <c r="K125" s="39">
        <f>SUM(K126)</f>
        <v>10984.6</v>
      </c>
      <c r="L125" s="39">
        <f>SUM(L126)</f>
        <v>100</v>
      </c>
    </row>
    <row r="126" spans="1:12" ht="32.25" customHeight="1">
      <c r="A126" s="28">
        <v>112</v>
      </c>
      <c r="B126" s="13" t="s">
        <v>178</v>
      </c>
      <c r="C126" s="30">
        <v>901</v>
      </c>
      <c r="D126" s="16">
        <v>409</v>
      </c>
      <c r="E126" s="17" t="s">
        <v>332</v>
      </c>
      <c r="F126" s="17" t="s">
        <v>61</v>
      </c>
      <c r="G126" s="38"/>
      <c r="H126" s="38"/>
      <c r="I126" s="40">
        <v>7500</v>
      </c>
      <c r="J126" s="40">
        <v>10984.6</v>
      </c>
      <c r="K126" s="40">
        <v>10984.6</v>
      </c>
      <c r="L126" s="40">
        <f>K126/J126*100</f>
        <v>100</v>
      </c>
    </row>
    <row r="127" spans="1:12" ht="32.25" customHeight="1">
      <c r="A127" s="28">
        <v>113</v>
      </c>
      <c r="B127" s="14" t="s">
        <v>401</v>
      </c>
      <c r="C127" s="28">
        <v>901</v>
      </c>
      <c r="D127" s="15">
        <v>409</v>
      </c>
      <c r="E127" s="12" t="s">
        <v>402</v>
      </c>
      <c r="F127" s="12"/>
      <c r="G127" s="38"/>
      <c r="H127" s="38"/>
      <c r="I127" s="39">
        <v>0</v>
      </c>
      <c r="J127" s="39">
        <f>SUM(J128)</f>
        <v>90000</v>
      </c>
      <c r="K127" s="39">
        <f>SUM(K128)</f>
        <v>90000</v>
      </c>
      <c r="L127" s="39">
        <f>K127/J127*100</f>
        <v>100</v>
      </c>
    </row>
    <row r="128" spans="1:12" ht="21.75" customHeight="1">
      <c r="A128" s="28">
        <v>114</v>
      </c>
      <c r="B128" s="13" t="s">
        <v>403</v>
      </c>
      <c r="C128" s="30">
        <v>901</v>
      </c>
      <c r="D128" s="16">
        <v>409</v>
      </c>
      <c r="E128" s="17" t="s">
        <v>402</v>
      </c>
      <c r="F128" s="17" t="s">
        <v>404</v>
      </c>
      <c r="G128" s="38"/>
      <c r="H128" s="38"/>
      <c r="I128" s="40">
        <v>0</v>
      </c>
      <c r="J128" s="40">
        <v>90000</v>
      </c>
      <c r="K128" s="40">
        <v>90000</v>
      </c>
      <c r="L128" s="40">
        <f>K128/J128*100</f>
        <v>100</v>
      </c>
    </row>
    <row r="129" spans="1:12" ht="36.75" customHeight="1">
      <c r="A129" s="28">
        <v>115</v>
      </c>
      <c r="B129" s="14" t="s">
        <v>73</v>
      </c>
      <c r="C129" s="28">
        <v>901</v>
      </c>
      <c r="D129" s="15">
        <v>409</v>
      </c>
      <c r="E129" s="12" t="s">
        <v>138</v>
      </c>
      <c r="F129" s="17"/>
      <c r="G129" s="38"/>
      <c r="H129" s="38"/>
      <c r="I129" s="39">
        <f>I130</f>
        <v>10832</v>
      </c>
      <c r="J129" s="39">
        <f>J130</f>
        <v>12029.1</v>
      </c>
      <c r="K129" s="39">
        <f>SUM(K130)</f>
        <v>10574.4</v>
      </c>
      <c r="L129" s="39">
        <f>L130</f>
        <v>87.906825947078332</v>
      </c>
    </row>
    <row r="130" spans="1:12" ht="28.5" customHeight="1">
      <c r="A130" s="28">
        <v>116</v>
      </c>
      <c r="B130" s="13" t="s">
        <v>178</v>
      </c>
      <c r="C130" s="30">
        <v>901</v>
      </c>
      <c r="D130" s="16">
        <v>409</v>
      </c>
      <c r="E130" s="17" t="s">
        <v>138</v>
      </c>
      <c r="F130" s="17" t="s">
        <v>61</v>
      </c>
      <c r="G130" s="38"/>
      <c r="H130" s="38"/>
      <c r="I130" s="40">
        <v>10832</v>
      </c>
      <c r="J130" s="40">
        <v>12029.1</v>
      </c>
      <c r="K130" s="40">
        <v>10574.4</v>
      </c>
      <c r="L130" s="40">
        <f>K130/J130*100</f>
        <v>87.906825947078332</v>
      </c>
    </row>
    <row r="131" spans="1:12" ht="28.5" customHeight="1">
      <c r="A131" s="28">
        <v>117</v>
      </c>
      <c r="B131" s="14" t="s">
        <v>240</v>
      </c>
      <c r="C131" s="28">
        <v>901</v>
      </c>
      <c r="D131" s="15">
        <v>409</v>
      </c>
      <c r="E131" s="12" t="s">
        <v>241</v>
      </c>
      <c r="F131" s="12"/>
      <c r="G131" s="41"/>
      <c r="H131" s="41"/>
      <c r="I131" s="39">
        <f>SUM(I132)</f>
        <v>987</v>
      </c>
      <c r="J131" s="39">
        <f>SUM(J132)</f>
        <v>517.4</v>
      </c>
      <c r="K131" s="39">
        <f>SUM(K132)</f>
        <v>517.4</v>
      </c>
      <c r="L131" s="39">
        <f>SUM(L132)</f>
        <v>100</v>
      </c>
    </row>
    <row r="132" spans="1:12" ht="28.5" customHeight="1">
      <c r="A132" s="28">
        <v>118</v>
      </c>
      <c r="B132" s="13" t="s">
        <v>178</v>
      </c>
      <c r="C132" s="30">
        <v>901</v>
      </c>
      <c r="D132" s="16">
        <v>409</v>
      </c>
      <c r="E132" s="17" t="s">
        <v>241</v>
      </c>
      <c r="F132" s="17" t="s">
        <v>61</v>
      </c>
      <c r="G132" s="38"/>
      <c r="H132" s="38"/>
      <c r="I132" s="40">
        <v>987</v>
      </c>
      <c r="J132" s="40">
        <v>517.4</v>
      </c>
      <c r="K132" s="40">
        <v>517.4</v>
      </c>
      <c r="L132" s="40">
        <f>K132/J132*100</f>
        <v>100</v>
      </c>
    </row>
    <row r="133" spans="1:12" ht="39.75" customHeight="1">
      <c r="A133" s="28">
        <v>119</v>
      </c>
      <c r="B133" s="43" t="s">
        <v>361</v>
      </c>
      <c r="C133" s="28">
        <v>901</v>
      </c>
      <c r="D133" s="15">
        <v>409</v>
      </c>
      <c r="E133" s="11" t="s">
        <v>139</v>
      </c>
      <c r="F133" s="17"/>
      <c r="G133" s="38"/>
      <c r="H133" s="38"/>
      <c r="I133" s="39">
        <f>I134</f>
        <v>600</v>
      </c>
      <c r="J133" s="39">
        <f>J134</f>
        <v>200</v>
      </c>
      <c r="K133" s="39">
        <f>SUM(K134)</f>
        <v>0</v>
      </c>
      <c r="L133" s="39">
        <f>L134</f>
        <v>0</v>
      </c>
    </row>
    <row r="134" spans="1:12" ht="28.5" customHeight="1">
      <c r="A134" s="28">
        <v>120</v>
      </c>
      <c r="B134" s="13" t="s">
        <v>178</v>
      </c>
      <c r="C134" s="30">
        <v>901</v>
      </c>
      <c r="D134" s="16">
        <v>409</v>
      </c>
      <c r="E134" s="17" t="s">
        <v>139</v>
      </c>
      <c r="F134" s="17" t="s">
        <v>61</v>
      </c>
      <c r="G134" s="38"/>
      <c r="H134" s="38"/>
      <c r="I134" s="40">
        <v>600</v>
      </c>
      <c r="J134" s="40">
        <v>200</v>
      </c>
      <c r="K134" s="40">
        <v>0</v>
      </c>
      <c r="L134" s="40">
        <f>K134/J134*100</f>
        <v>0</v>
      </c>
    </row>
    <row r="135" spans="1:12" ht="65.25" customHeight="1">
      <c r="A135" s="28">
        <v>121</v>
      </c>
      <c r="B135" s="52" t="s">
        <v>242</v>
      </c>
      <c r="C135" s="28">
        <v>901</v>
      </c>
      <c r="D135" s="15">
        <v>409</v>
      </c>
      <c r="E135" s="12" t="s">
        <v>230</v>
      </c>
      <c r="F135" s="12"/>
      <c r="G135" s="41"/>
      <c r="H135" s="41"/>
      <c r="I135" s="39">
        <f>SUM(I136)</f>
        <v>5119.5</v>
      </c>
      <c r="J135" s="39">
        <f>SUM(J136)</f>
        <v>6363</v>
      </c>
      <c r="K135" s="39">
        <f>SUM(K136)</f>
        <v>997.8</v>
      </c>
      <c r="L135" s="39">
        <f>SUM(L136)</f>
        <v>15.68128241395568</v>
      </c>
    </row>
    <row r="136" spans="1:12" ht="28.5" customHeight="1">
      <c r="A136" s="28">
        <v>122</v>
      </c>
      <c r="B136" s="13" t="s">
        <v>178</v>
      </c>
      <c r="C136" s="30">
        <v>901</v>
      </c>
      <c r="D136" s="16">
        <v>409</v>
      </c>
      <c r="E136" s="17" t="s">
        <v>230</v>
      </c>
      <c r="F136" s="17" t="s">
        <v>61</v>
      </c>
      <c r="G136" s="38"/>
      <c r="H136" s="38"/>
      <c r="I136" s="40">
        <v>5119.5</v>
      </c>
      <c r="J136" s="40">
        <v>6363</v>
      </c>
      <c r="K136" s="40">
        <v>997.8</v>
      </c>
      <c r="L136" s="40">
        <f>K136/J136*100</f>
        <v>15.68128241395568</v>
      </c>
    </row>
    <row r="137" spans="1:12" ht="19.5" customHeight="1">
      <c r="A137" s="28">
        <v>123</v>
      </c>
      <c r="B137" s="14" t="s">
        <v>30</v>
      </c>
      <c r="C137" s="28">
        <v>901</v>
      </c>
      <c r="D137" s="15">
        <v>410</v>
      </c>
      <c r="E137" s="12"/>
      <c r="F137" s="17"/>
      <c r="G137" s="38"/>
      <c r="H137" s="38"/>
      <c r="I137" s="39">
        <f>SUM(I138)</f>
        <v>60.3</v>
      </c>
      <c r="J137" s="39">
        <f>SUM(J138)</f>
        <v>5.9</v>
      </c>
      <c r="K137" s="39">
        <f>SUM(K138)</f>
        <v>5.9</v>
      </c>
      <c r="L137" s="39">
        <f>K137/J137*100</f>
        <v>100</v>
      </c>
    </row>
    <row r="138" spans="1:12" ht="40.5" customHeight="1">
      <c r="A138" s="28">
        <v>124</v>
      </c>
      <c r="B138" s="14" t="s">
        <v>307</v>
      </c>
      <c r="C138" s="28">
        <v>901</v>
      </c>
      <c r="D138" s="53">
        <v>410</v>
      </c>
      <c r="E138" s="11" t="s">
        <v>140</v>
      </c>
      <c r="F138" s="54"/>
      <c r="G138" s="38"/>
      <c r="H138" s="38"/>
      <c r="I138" s="39">
        <f>SUM(I139+I141)</f>
        <v>60.3</v>
      </c>
      <c r="J138" s="39">
        <f>SUM(J139+J141)</f>
        <v>5.9</v>
      </c>
      <c r="K138" s="39">
        <f>SUM(K139+K141)</f>
        <v>5.9</v>
      </c>
      <c r="L138" s="39">
        <f>K138/J138*100</f>
        <v>100</v>
      </c>
    </row>
    <row r="139" spans="1:12" ht="53.25" customHeight="1">
      <c r="A139" s="28">
        <v>125</v>
      </c>
      <c r="B139" s="51" t="s">
        <v>308</v>
      </c>
      <c r="C139" s="28">
        <v>901</v>
      </c>
      <c r="D139" s="53">
        <v>410</v>
      </c>
      <c r="E139" s="11" t="s">
        <v>141</v>
      </c>
      <c r="F139" s="54"/>
      <c r="G139" s="38"/>
      <c r="H139" s="38"/>
      <c r="I139" s="39">
        <f>I140</f>
        <v>10.3</v>
      </c>
      <c r="J139" s="39">
        <f>J140</f>
        <v>0</v>
      </c>
      <c r="K139" s="39">
        <f>SUM(K140)</f>
        <v>0</v>
      </c>
      <c r="L139" s="39">
        <f>L140</f>
        <v>0</v>
      </c>
    </row>
    <row r="140" spans="1:12" ht="29.25" customHeight="1">
      <c r="A140" s="28">
        <v>126</v>
      </c>
      <c r="B140" s="13" t="s">
        <v>178</v>
      </c>
      <c r="C140" s="30">
        <v>901</v>
      </c>
      <c r="D140" s="55">
        <v>410</v>
      </c>
      <c r="E140" s="54" t="s">
        <v>141</v>
      </c>
      <c r="F140" s="17" t="s">
        <v>61</v>
      </c>
      <c r="G140" s="38"/>
      <c r="H140" s="38"/>
      <c r="I140" s="40">
        <v>10.3</v>
      </c>
      <c r="J140" s="40">
        <v>0</v>
      </c>
      <c r="K140" s="40">
        <v>0</v>
      </c>
      <c r="L140" s="40">
        <v>0</v>
      </c>
    </row>
    <row r="141" spans="1:12" ht="53.25" customHeight="1">
      <c r="A141" s="28">
        <v>127</v>
      </c>
      <c r="B141" s="51" t="s">
        <v>309</v>
      </c>
      <c r="C141" s="28">
        <v>901</v>
      </c>
      <c r="D141" s="53">
        <v>410</v>
      </c>
      <c r="E141" s="11" t="s">
        <v>211</v>
      </c>
      <c r="F141" s="12"/>
      <c r="G141" s="41"/>
      <c r="H141" s="41"/>
      <c r="I141" s="39">
        <f>SUM(I142)</f>
        <v>50</v>
      </c>
      <c r="J141" s="39">
        <v>5.9</v>
      </c>
      <c r="K141" s="39">
        <f>SUM(K142)</f>
        <v>5.9</v>
      </c>
      <c r="L141" s="39">
        <f>SUM(L142)</f>
        <v>100</v>
      </c>
    </row>
    <row r="142" spans="1:12" ht="29.25" customHeight="1">
      <c r="A142" s="28">
        <v>128</v>
      </c>
      <c r="B142" s="13" t="s">
        <v>178</v>
      </c>
      <c r="C142" s="30">
        <v>901</v>
      </c>
      <c r="D142" s="55">
        <v>410</v>
      </c>
      <c r="E142" s="54" t="s">
        <v>211</v>
      </c>
      <c r="F142" s="17" t="s">
        <v>61</v>
      </c>
      <c r="G142" s="38"/>
      <c r="H142" s="38"/>
      <c r="I142" s="40">
        <v>50</v>
      </c>
      <c r="J142" s="40">
        <v>5.9</v>
      </c>
      <c r="K142" s="40">
        <v>5.9</v>
      </c>
      <c r="L142" s="40">
        <f>K142/J142*100</f>
        <v>100</v>
      </c>
    </row>
    <row r="143" spans="1:12" ht="30" customHeight="1">
      <c r="A143" s="28">
        <v>129</v>
      </c>
      <c r="B143" s="14" t="s">
        <v>99</v>
      </c>
      <c r="C143" s="28">
        <v>901</v>
      </c>
      <c r="D143" s="15">
        <v>412</v>
      </c>
      <c r="E143" s="12"/>
      <c r="F143" s="17"/>
      <c r="G143" s="38"/>
      <c r="H143" s="38"/>
      <c r="I143" s="39">
        <f>SUM(I144+I155+I158+I162+I165+I168)</f>
        <v>1897.3</v>
      </c>
      <c r="J143" s="39">
        <f>SUM(J144+J155+J158+J162+J165+J168)</f>
        <v>427.2</v>
      </c>
      <c r="K143" s="39">
        <f>SUM(K144+K155+K158+K162+K165+K168)</f>
        <v>209.7</v>
      </c>
      <c r="L143" s="39">
        <f>K143/J143*100</f>
        <v>49.087078651685388</v>
      </c>
    </row>
    <row r="144" spans="1:12" ht="42.75" customHeight="1">
      <c r="A144" s="28">
        <v>130</v>
      </c>
      <c r="B144" s="43" t="s">
        <v>291</v>
      </c>
      <c r="C144" s="28">
        <v>901</v>
      </c>
      <c r="D144" s="15">
        <v>412</v>
      </c>
      <c r="E144" s="12" t="s">
        <v>114</v>
      </c>
      <c r="F144" s="17"/>
      <c r="G144" s="38"/>
      <c r="H144" s="38"/>
      <c r="I144" s="39">
        <f>SUM(I145+I147+I149+I151+I153)</f>
        <v>823</v>
      </c>
      <c r="J144" s="39">
        <f>SUM(J145+J147+J149+J151+J153)</f>
        <v>359.2</v>
      </c>
      <c r="K144" s="39">
        <f>SUM(K145+K147+K149+K151+K153)</f>
        <v>141.69999999999999</v>
      </c>
      <c r="L144" s="39">
        <f>K144/J144*100</f>
        <v>39.448775055679285</v>
      </c>
    </row>
    <row r="145" spans="1:12" ht="30" customHeight="1">
      <c r="A145" s="28">
        <v>131</v>
      </c>
      <c r="B145" s="43" t="s">
        <v>62</v>
      </c>
      <c r="C145" s="28">
        <v>901</v>
      </c>
      <c r="D145" s="15">
        <v>412</v>
      </c>
      <c r="E145" s="12" t="s">
        <v>115</v>
      </c>
      <c r="F145" s="17"/>
      <c r="G145" s="38"/>
      <c r="H145" s="38"/>
      <c r="I145" s="39">
        <f>I146</f>
        <v>100</v>
      </c>
      <c r="J145" s="39">
        <f>J146</f>
        <v>100</v>
      </c>
      <c r="K145" s="39">
        <f>SUM(K146)</f>
        <v>80.7</v>
      </c>
      <c r="L145" s="39">
        <f>L146</f>
        <v>80.7</v>
      </c>
    </row>
    <row r="146" spans="1:12" ht="30" customHeight="1">
      <c r="A146" s="28">
        <v>132</v>
      </c>
      <c r="B146" s="13" t="s">
        <v>178</v>
      </c>
      <c r="C146" s="30">
        <v>901</v>
      </c>
      <c r="D146" s="16">
        <v>412</v>
      </c>
      <c r="E146" s="17" t="s">
        <v>115</v>
      </c>
      <c r="F146" s="17" t="s">
        <v>61</v>
      </c>
      <c r="G146" s="38"/>
      <c r="H146" s="38"/>
      <c r="I146" s="40">
        <v>100</v>
      </c>
      <c r="J146" s="40">
        <v>100</v>
      </c>
      <c r="K146" s="40">
        <v>80.7</v>
      </c>
      <c r="L146" s="40">
        <f>K146/J146*100</f>
        <v>80.7</v>
      </c>
    </row>
    <row r="147" spans="1:12" ht="44.25" customHeight="1">
      <c r="A147" s="28">
        <v>133</v>
      </c>
      <c r="B147" s="43" t="s">
        <v>243</v>
      </c>
      <c r="C147" s="28">
        <v>901</v>
      </c>
      <c r="D147" s="15">
        <v>412</v>
      </c>
      <c r="E147" s="12" t="s">
        <v>116</v>
      </c>
      <c r="F147" s="17"/>
      <c r="G147" s="38"/>
      <c r="H147" s="38"/>
      <c r="I147" s="39">
        <f>I148</f>
        <v>108</v>
      </c>
      <c r="J147" s="39">
        <f>J148</f>
        <v>58</v>
      </c>
      <c r="K147" s="39">
        <f>SUM(K148)</f>
        <v>3</v>
      </c>
      <c r="L147" s="39">
        <f>L148</f>
        <v>5.1724137931034484</v>
      </c>
    </row>
    <row r="148" spans="1:12" ht="30" customHeight="1">
      <c r="A148" s="28">
        <v>134</v>
      </c>
      <c r="B148" s="13" t="s">
        <v>178</v>
      </c>
      <c r="C148" s="30">
        <v>901</v>
      </c>
      <c r="D148" s="16">
        <v>412</v>
      </c>
      <c r="E148" s="17" t="s">
        <v>116</v>
      </c>
      <c r="F148" s="17" t="s">
        <v>61</v>
      </c>
      <c r="G148" s="38"/>
      <c r="H148" s="38"/>
      <c r="I148" s="40">
        <v>108</v>
      </c>
      <c r="J148" s="40">
        <v>58</v>
      </c>
      <c r="K148" s="40">
        <v>3</v>
      </c>
      <c r="L148" s="40">
        <f>K148/J148*100</f>
        <v>5.1724137931034484</v>
      </c>
    </row>
    <row r="149" spans="1:12" ht="36" customHeight="1">
      <c r="A149" s="28">
        <v>135</v>
      </c>
      <c r="B149" s="51" t="s">
        <v>244</v>
      </c>
      <c r="C149" s="28">
        <v>901</v>
      </c>
      <c r="D149" s="15">
        <v>412</v>
      </c>
      <c r="E149" s="12" t="s">
        <v>117</v>
      </c>
      <c r="F149" s="17"/>
      <c r="G149" s="38"/>
      <c r="H149" s="38"/>
      <c r="I149" s="39">
        <f>I150</f>
        <v>413.8</v>
      </c>
      <c r="J149" s="39">
        <f>J150</f>
        <v>0</v>
      </c>
      <c r="K149" s="39">
        <f>SUM(K150)</f>
        <v>0</v>
      </c>
      <c r="L149" s="39">
        <v>0</v>
      </c>
    </row>
    <row r="150" spans="1:12" ht="30" customHeight="1">
      <c r="A150" s="28">
        <v>136</v>
      </c>
      <c r="B150" s="13" t="s">
        <v>178</v>
      </c>
      <c r="C150" s="30">
        <v>901</v>
      </c>
      <c r="D150" s="16">
        <v>412</v>
      </c>
      <c r="E150" s="17" t="s">
        <v>117</v>
      </c>
      <c r="F150" s="17" t="s">
        <v>61</v>
      </c>
      <c r="G150" s="38"/>
      <c r="H150" s="38"/>
      <c r="I150" s="40">
        <v>413.8</v>
      </c>
      <c r="J150" s="40">
        <v>0</v>
      </c>
      <c r="K150" s="40">
        <v>0</v>
      </c>
      <c r="L150" s="40">
        <v>0</v>
      </c>
    </row>
    <row r="151" spans="1:12" ht="30" customHeight="1">
      <c r="A151" s="28">
        <v>137</v>
      </c>
      <c r="B151" s="48" t="s">
        <v>207</v>
      </c>
      <c r="C151" s="28">
        <v>901</v>
      </c>
      <c r="D151" s="15">
        <v>412</v>
      </c>
      <c r="E151" s="12" t="s">
        <v>118</v>
      </c>
      <c r="F151" s="12"/>
      <c r="G151" s="41"/>
      <c r="H151" s="41"/>
      <c r="I151" s="39">
        <f>SUM(I152)</f>
        <v>43.2</v>
      </c>
      <c r="J151" s="39">
        <f>SUM(J152)</f>
        <v>43.2</v>
      </c>
      <c r="K151" s="39">
        <f>SUM(K152)</f>
        <v>0</v>
      </c>
      <c r="L151" s="39">
        <f>SUM(L152)</f>
        <v>0</v>
      </c>
    </row>
    <row r="152" spans="1:12" ht="30" customHeight="1">
      <c r="A152" s="28">
        <v>138</v>
      </c>
      <c r="B152" s="13" t="s">
        <v>178</v>
      </c>
      <c r="C152" s="30">
        <v>901</v>
      </c>
      <c r="D152" s="16">
        <v>412</v>
      </c>
      <c r="E152" s="17" t="s">
        <v>118</v>
      </c>
      <c r="F152" s="17" t="s">
        <v>61</v>
      </c>
      <c r="G152" s="38"/>
      <c r="H152" s="38"/>
      <c r="I152" s="40">
        <v>43.2</v>
      </c>
      <c r="J152" s="40">
        <v>43.2</v>
      </c>
      <c r="K152" s="40">
        <v>0</v>
      </c>
      <c r="L152" s="40">
        <f>K152/J152*100</f>
        <v>0</v>
      </c>
    </row>
    <row r="153" spans="1:12" ht="55.5" customHeight="1">
      <c r="A153" s="28">
        <v>139</v>
      </c>
      <c r="B153" s="51" t="s">
        <v>292</v>
      </c>
      <c r="C153" s="28">
        <v>901</v>
      </c>
      <c r="D153" s="15">
        <v>412</v>
      </c>
      <c r="E153" s="12" t="s">
        <v>208</v>
      </c>
      <c r="F153" s="12"/>
      <c r="G153" s="41"/>
      <c r="H153" s="41"/>
      <c r="I153" s="39">
        <f>SUM(I154)</f>
        <v>158</v>
      </c>
      <c r="J153" s="39">
        <f>SUM(J154)</f>
        <v>158</v>
      </c>
      <c r="K153" s="39">
        <f>SUM(K154)</f>
        <v>58</v>
      </c>
      <c r="L153" s="39">
        <f>SUM(L154)</f>
        <v>36.708860759493675</v>
      </c>
    </row>
    <row r="154" spans="1:12" ht="30" customHeight="1">
      <c r="A154" s="28">
        <v>140</v>
      </c>
      <c r="B154" s="13" t="s">
        <v>178</v>
      </c>
      <c r="C154" s="30">
        <v>901</v>
      </c>
      <c r="D154" s="16">
        <v>412</v>
      </c>
      <c r="E154" s="17" t="s">
        <v>208</v>
      </c>
      <c r="F154" s="17" t="s">
        <v>61</v>
      </c>
      <c r="G154" s="38"/>
      <c r="H154" s="38"/>
      <c r="I154" s="40">
        <v>158</v>
      </c>
      <c r="J154" s="40">
        <v>158</v>
      </c>
      <c r="K154" s="40">
        <v>58</v>
      </c>
      <c r="L154" s="40">
        <f>K154/J154*100</f>
        <v>36.708860759493675</v>
      </c>
    </row>
    <row r="155" spans="1:12" ht="46.5" customHeight="1">
      <c r="A155" s="28">
        <v>141</v>
      </c>
      <c r="B155" s="14" t="s">
        <v>310</v>
      </c>
      <c r="C155" s="28">
        <v>901</v>
      </c>
      <c r="D155" s="15">
        <v>412</v>
      </c>
      <c r="E155" s="11" t="s">
        <v>142</v>
      </c>
      <c r="F155" s="54"/>
      <c r="G155" s="38"/>
      <c r="H155" s="38"/>
      <c r="I155" s="39">
        <f>SUM(I156)</f>
        <v>58</v>
      </c>
      <c r="J155" s="39">
        <f>SUM(J156)</f>
        <v>58</v>
      </c>
      <c r="K155" s="39">
        <f>SUM(K156)</f>
        <v>58</v>
      </c>
      <c r="L155" s="39">
        <f>K155/J155*100</f>
        <v>100</v>
      </c>
    </row>
    <row r="156" spans="1:12" ht="48" customHeight="1">
      <c r="A156" s="28">
        <v>142</v>
      </c>
      <c r="B156" s="51" t="s">
        <v>245</v>
      </c>
      <c r="C156" s="28">
        <v>901</v>
      </c>
      <c r="D156" s="15">
        <v>412</v>
      </c>
      <c r="E156" s="12" t="s">
        <v>143</v>
      </c>
      <c r="F156" s="17"/>
      <c r="G156" s="38"/>
      <c r="H156" s="38"/>
      <c r="I156" s="39">
        <f>I157</f>
        <v>58</v>
      </c>
      <c r="J156" s="39">
        <f>J157</f>
        <v>58</v>
      </c>
      <c r="K156" s="39">
        <f>SUM(K157)</f>
        <v>58</v>
      </c>
      <c r="L156" s="39">
        <f>L157</f>
        <v>100</v>
      </c>
    </row>
    <row r="157" spans="1:12" ht="39.75" customHeight="1">
      <c r="A157" s="28">
        <v>143</v>
      </c>
      <c r="B157" s="13" t="s">
        <v>180</v>
      </c>
      <c r="C157" s="30">
        <v>901</v>
      </c>
      <c r="D157" s="16">
        <v>412</v>
      </c>
      <c r="E157" s="17" t="s">
        <v>143</v>
      </c>
      <c r="F157" s="17" t="s">
        <v>44</v>
      </c>
      <c r="G157" s="38"/>
      <c r="H157" s="38"/>
      <c r="I157" s="40">
        <v>58</v>
      </c>
      <c r="J157" s="40">
        <v>58</v>
      </c>
      <c r="K157" s="40">
        <v>58</v>
      </c>
      <c r="L157" s="40">
        <f>K157/J157*100</f>
        <v>100</v>
      </c>
    </row>
    <row r="158" spans="1:12" ht="42" customHeight="1">
      <c r="A158" s="28">
        <v>144</v>
      </c>
      <c r="B158" s="14" t="s">
        <v>311</v>
      </c>
      <c r="C158" s="28">
        <v>901</v>
      </c>
      <c r="D158" s="53">
        <v>412</v>
      </c>
      <c r="E158" s="11" t="s">
        <v>286</v>
      </c>
      <c r="F158" s="54"/>
      <c r="G158" s="38"/>
      <c r="H158" s="38"/>
      <c r="I158" s="39">
        <f t="shared" ref="I158:J160" si="15">SUM(I159)</f>
        <v>642.70000000000005</v>
      </c>
      <c r="J158" s="39">
        <f t="shared" si="15"/>
        <v>0</v>
      </c>
      <c r="K158" s="39">
        <f>SUM(K159)</f>
        <v>0</v>
      </c>
      <c r="L158" s="39">
        <v>0</v>
      </c>
    </row>
    <row r="159" spans="1:12" ht="54.75" customHeight="1">
      <c r="A159" s="28">
        <v>145</v>
      </c>
      <c r="B159" s="52" t="s">
        <v>212</v>
      </c>
      <c r="C159" s="28">
        <v>901</v>
      </c>
      <c r="D159" s="53">
        <v>412</v>
      </c>
      <c r="E159" s="11" t="s">
        <v>312</v>
      </c>
      <c r="F159" s="54"/>
      <c r="G159" s="38"/>
      <c r="H159" s="38"/>
      <c r="I159" s="39">
        <f t="shared" si="15"/>
        <v>642.70000000000005</v>
      </c>
      <c r="J159" s="39">
        <f t="shared" si="15"/>
        <v>0</v>
      </c>
      <c r="K159" s="39">
        <f>SUM(K160)</f>
        <v>0</v>
      </c>
      <c r="L159" s="39">
        <f>SUM(L160)</f>
        <v>0</v>
      </c>
    </row>
    <row r="160" spans="1:12" ht="33.75" customHeight="1">
      <c r="A160" s="28">
        <v>146</v>
      </c>
      <c r="B160" s="14" t="s">
        <v>362</v>
      </c>
      <c r="C160" s="28">
        <v>901</v>
      </c>
      <c r="D160" s="53">
        <v>412</v>
      </c>
      <c r="E160" s="11" t="s">
        <v>363</v>
      </c>
      <c r="F160" s="11"/>
      <c r="G160" s="41"/>
      <c r="H160" s="41"/>
      <c r="I160" s="39">
        <f t="shared" si="15"/>
        <v>642.70000000000005</v>
      </c>
      <c r="J160" s="39">
        <f t="shared" si="15"/>
        <v>0</v>
      </c>
      <c r="K160" s="39">
        <f>SUM(K161)</f>
        <v>0</v>
      </c>
      <c r="L160" s="39">
        <f>SUM(L161)</f>
        <v>0</v>
      </c>
    </row>
    <row r="161" spans="1:12" ht="28.5" customHeight="1">
      <c r="A161" s="28">
        <v>147</v>
      </c>
      <c r="B161" s="13" t="s">
        <v>178</v>
      </c>
      <c r="C161" s="30">
        <v>901</v>
      </c>
      <c r="D161" s="55">
        <v>412</v>
      </c>
      <c r="E161" s="54" t="s">
        <v>363</v>
      </c>
      <c r="F161" s="54" t="s">
        <v>61</v>
      </c>
      <c r="G161" s="38"/>
      <c r="H161" s="38"/>
      <c r="I161" s="40">
        <v>642.70000000000005</v>
      </c>
      <c r="J161" s="40">
        <v>0</v>
      </c>
      <c r="K161" s="40">
        <v>0</v>
      </c>
      <c r="L161" s="40">
        <v>0</v>
      </c>
    </row>
    <row r="162" spans="1:12" ht="45.75" customHeight="1">
      <c r="A162" s="28">
        <v>148</v>
      </c>
      <c r="B162" s="14" t="s">
        <v>246</v>
      </c>
      <c r="C162" s="28">
        <v>901</v>
      </c>
      <c r="D162" s="15">
        <v>412</v>
      </c>
      <c r="E162" s="12" t="s">
        <v>227</v>
      </c>
      <c r="F162" s="17"/>
      <c r="G162" s="38"/>
      <c r="H162" s="38"/>
      <c r="I162" s="39">
        <f>I163</f>
        <v>53.6</v>
      </c>
      <c r="J162" s="39">
        <f>J163</f>
        <v>0</v>
      </c>
      <c r="K162" s="39">
        <f>SUM(K163)</f>
        <v>0</v>
      </c>
      <c r="L162" s="39">
        <f>L163</f>
        <v>0</v>
      </c>
    </row>
    <row r="163" spans="1:12" ht="27" customHeight="1">
      <c r="A163" s="28">
        <v>149</v>
      </c>
      <c r="B163" s="14" t="s">
        <v>217</v>
      </c>
      <c r="C163" s="28">
        <v>901</v>
      </c>
      <c r="D163" s="15">
        <v>412</v>
      </c>
      <c r="E163" s="12" t="s">
        <v>148</v>
      </c>
      <c r="F163" s="17"/>
      <c r="G163" s="38"/>
      <c r="H163" s="38"/>
      <c r="I163" s="39">
        <f>I164</f>
        <v>53.6</v>
      </c>
      <c r="J163" s="39">
        <f>J164</f>
        <v>0</v>
      </c>
      <c r="K163" s="39">
        <f>SUM(K164)</f>
        <v>0</v>
      </c>
      <c r="L163" s="39">
        <f>L164</f>
        <v>0</v>
      </c>
    </row>
    <row r="164" spans="1:12" ht="27" customHeight="1">
      <c r="A164" s="28">
        <v>150</v>
      </c>
      <c r="B164" s="13" t="s">
        <v>178</v>
      </c>
      <c r="C164" s="30">
        <v>901</v>
      </c>
      <c r="D164" s="16">
        <v>412</v>
      </c>
      <c r="E164" s="17" t="s">
        <v>148</v>
      </c>
      <c r="F164" s="17" t="s">
        <v>61</v>
      </c>
      <c r="G164" s="38"/>
      <c r="H164" s="38"/>
      <c r="I164" s="40">
        <v>53.6</v>
      </c>
      <c r="J164" s="40">
        <v>0</v>
      </c>
      <c r="K164" s="40">
        <v>0</v>
      </c>
      <c r="L164" s="40">
        <v>0</v>
      </c>
    </row>
    <row r="165" spans="1:12" ht="52.5" customHeight="1">
      <c r="A165" s="28">
        <v>151</v>
      </c>
      <c r="B165" s="14" t="s">
        <v>198</v>
      </c>
      <c r="C165" s="28">
        <v>901</v>
      </c>
      <c r="D165" s="53">
        <v>412</v>
      </c>
      <c r="E165" s="11" t="s">
        <v>229</v>
      </c>
      <c r="F165" s="11"/>
      <c r="G165" s="41"/>
      <c r="H165" s="41"/>
      <c r="I165" s="39">
        <f t="shared" ref="I165:K166" si="16">SUM(I166)</f>
        <v>310</v>
      </c>
      <c r="J165" s="39">
        <f t="shared" si="16"/>
        <v>10</v>
      </c>
      <c r="K165" s="39">
        <f t="shared" si="16"/>
        <v>10</v>
      </c>
      <c r="L165" s="39">
        <f>K165/J165*100</f>
        <v>100</v>
      </c>
    </row>
    <row r="166" spans="1:12" ht="93.75" customHeight="1">
      <c r="A166" s="28">
        <v>152</v>
      </c>
      <c r="B166" s="51" t="s">
        <v>342</v>
      </c>
      <c r="C166" s="28">
        <v>901</v>
      </c>
      <c r="D166" s="53">
        <v>412</v>
      </c>
      <c r="E166" s="11" t="s">
        <v>343</v>
      </c>
      <c r="F166" s="11"/>
      <c r="G166" s="38"/>
      <c r="H166" s="38"/>
      <c r="I166" s="39">
        <f t="shared" si="16"/>
        <v>310</v>
      </c>
      <c r="J166" s="39">
        <f t="shared" si="16"/>
        <v>10</v>
      </c>
      <c r="K166" s="39">
        <f t="shared" si="16"/>
        <v>10</v>
      </c>
      <c r="L166" s="39">
        <f>SUM(L167)</f>
        <v>100</v>
      </c>
    </row>
    <row r="167" spans="1:12" ht="27" customHeight="1">
      <c r="A167" s="28">
        <v>153</v>
      </c>
      <c r="B167" s="13" t="s">
        <v>178</v>
      </c>
      <c r="C167" s="30">
        <v>901</v>
      </c>
      <c r="D167" s="55">
        <v>412</v>
      </c>
      <c r="E167" s="54" t="s">
        <v>343</v>
      </c>
      <c r="F167" s="54" t="s">
        <v>61</v>
      </c>
      <c r="G167" s="38"/>
      <c r="H167" s="38"/>
      <c r="I167" s="40">
        <v>310</v>
      </c>
      <c r="J167" s="40">
        <f>310-300</f>
        <v>10</v>
      </c>
      <c r="K167" s="40">
        <v>10</v>
      </c>
      <c r="L167" s="40">
        <f>K167/J167*100</f>
        <v>100</v>
      </c>
    </row>
    <row r="168" spans="1:12" ht="36.75" customHeight="1">
      <c r="A168" s="28">
        <v>154</v>
      </c>
      <c r="B168" s="51" t="s">
        <v>231</v>
      </c>
      <c r="C168" s="28">
        <v>901</v>
      </c>
      <c r="D168" s="53">
        <v>412</v>
      </c>
      <c r="E168" s="11" t="s">
        <v>232</v>
      </c>
      <c r="F168" s="11"/>
      <c r="G168" s="41"/>
      <c r="H168" s="41"/>
      <c r="I168" s="39">
        <f t="shared" ref="I168:J170" si="17">SUM(I169)</f>
        <v>10</v>
      </c>
      <c r="J168" s="39">
        <f t="shared" si="17"/>
        <v>0</v>
      </c>
      <c r="K168" s="39">
        <v>0</v>
      </c>
      <c r="L168" s="39">
        <f>SUM(L169)</f>
        <v>0</v>
      </c>
    </row>
    <row r="169" spans="1:12" ht="43.5" customHeight="1">
      <c r="A169" s="28">
        <v>155</v>
      </c>
      <c r="B169" s="45" t="s">
        <v>247</v>
      </c>
      <c r="C169" s="28">
        <v>901</v>
      </c>
      <c r="D169" s="53">
        <v>412</v>
      </c>
      <c r="E169" s="11" t="s">
        <v>249</v>
      </c>
      <c r="F169" s="11"/>
      <c r="G169" s="41"/>
      <c r="H169" s="41"/>
      <c r="I169" s="39">
        <f t="shared" si="17"/>
        <v>10</v>
      </c>
      <c r="J169" s="39">
        <f t="shared" si="17"/>
        <v>0</v>
      </c>
      <c r="K169" s="39">
        <v>0</v>
      </c>
      <c r="L169" s="39">
        <f>SUM(L170)</f>
        <v>0</v>
      </c>
    </row>
    <row r="170" spans="1:12" ht="53.25" customHeight="1">
      <c r="A170" s="28">
        <v>156</v>
      </c>
      <c r="B170" s="51" t="s">
        <v>248</v>
      </c>
      <c r="C170" s="28">
        <v>901</v>
      </c>
      <c r="D170" s="53">
        <v>412</v>
      </c>
      <c r="E170" s="11" t="s">
        <v>233</v>
      </c>
      <c r="F170" s="11"/>
      <c r="G170" s="38"/>
      <c r="H170" s="38"/>
      <c r="I170" s="39">
        <f t="shared" si="17"/>
        <v>10</v>
      </c>
      <c r="J170" s="39">
        <f t="shared" si="17"/>
        <v>0</v>
      </c>
      <c r="K170" s="39">
        <v>0</v>
      </c>
      <c r="L170" s="39">
        <f>SUM(L171)</f>
        <v>0</v>
      </c>
    </row>
    <row r="171" spans="1:12" ht="27" customHeight="1">
      <c r="A171" s="28">
        <v>157</v>
      </c>
      <c r="B171" s="13" t="s">
        <v>178</v>
      </c>
      <c r="C171" s="30">
        <v>901</v>
      </c>
      <c r="D171" s="55">
        <v>412</v>
      </c>
      <c r="E171" s="54" t="s">
        <v>233</v>
      </c>
      <c r="F171" s="54" t="s">
        <v>61</v>
      </c>
      <c r="G171" s="38"/>
      <c r="H171" s="38"/>
      <c r="I171" s="40">
        <v>10</v>
      </c>
      <c r="J171" s="40">
        <f>10-10</f>
        <v>0</v>
      </c>
      <c r="K171" s="40">
        <v>0</v>
      </c>
      <c r="L171" s="40">
        <f>10-10</f>
        <v>0</v>
      </c>
    </row>
    <row r="172" spans="1:12" ht="19.5" customHeight="1">
      <c r="A172" s="28">
        <v>158</v>
      </c>
      <c r="B172" s="14" t="s">
        <v>12</v>
      </c>
      <c r="C172" s="28">
        <v>901</v>
      </c>
      <c r="D172" s="15">
        <v>500</v>
      </c>
      <c r="E172" s="12"/>
      <c r="F172" s="17"/>
      <c r="G172" s="38"/>
      <c r="H172" s="38"/>
      <c r="I172" s="39">
        <f>I173+I180+I192+I203</f>
        <v>14758</v>
      </c>
      <c r="J172" s="39">
        <f>J173+J180+J192+J203</f>
        <v>13872.7</v>
      </c>
      <c r="K172" s="39">
        <f>SUM(K173+K180+K192+K203)</f>
        <v>13034.2</v>
      </c>
      <c r="L172" s="39">
        <f>K172/J172*100</f>
        <v>93.95575482782732</v>
      </c>
    </row>
    <row r="173" spans="1:12" ht="21" customHeight="1">
      <c r="A173" s="28">
        <v>159</v>
      </c>
      <c r="B173" s="14" t="s">
        <v>13</v>
      </c>
      <c r="C173" s="28">
        <v>901</v>
      </c>
      <c r="D173" s="15">
        <v>501</v>
      </c>
      <c r="E173" s="12"/>
      <c r="F173" s="17"/>
      <c r="G173" s="38"/>
      <c r="H173" s="38"/>
      <c r="I173" s="39">
        <f>SUM(I174+I177)</f>
        <v>2558</v>
      </c>
      <c r="J173" s="39">
        <f>SUM(J174+J177)</f>
        <v>1120</v>
      </c>
      <c r="K173" s="39">
        <f>SUM(K174+K177)</f>
        <v>1044</v>
      </c>
      <c r="L173" s="39">
        <f>K173/J173*100</f>
        <v>93.214285714285722</v>
      </c>
    </row>
    <row r="174" spans="1:12" ht="42.75" customHeight="1">
      <c r="A174" s="28">
        <v>160</v>
      </c>
      <c r="B174" s="43" t="s">
        <v>432</v>
      </c>
      <c r="C174" s="28">
        <v>901</v>
      </c>
      <c r="D174" s="15">
        <v>501</v>
      </c>
      <c r="E174" s="12" t="s">
        <v>146</v>
      </c>
      <c r="F174" s="17"/>
      <c r="G174" s="38"/>
      <c r="H174" s="38"/>
      <c r="I174" s="39">
        <f>SUM(I175)</f>
        <v>420</v>
      </c>
      <c r="J174" s="39">
        <f>SUM(J175)</f>
        <v>420</v>
      </c>
      <c r="K174" s="39">
        <f>SUM(K175)</f>
        <v>344</v>
      </c>
      <c r="L174" s="39">
        <f>K174/J174*100</f>
        <v>81.904761904761898</v>
      </c>
    </row>
    <row r="175" spans="1:12" ht="43.5" customHeight="1">
      <c r="A175" s="28">
        <v>161</v>
      </c>
      <c r="B175" s="43" t="s">
        <v>213</v>
      </c>
      <c r="C175" s="28">
        <v>901</v>
      </c>
      <c r="D175" s="15">
        <v>501</v>
      </c>
      <c r="E175" s="12" t="s">
        <v>147</v>
      </c>
      <c r="F175" s="17"/>
      <c r="G175" s="38"/>
      <c r="H175" s="38"/>
      <c r="I175" s="39">
        <f>I176</f>
        <v>420</v>
      </c>
      <c r="J175" s="39">
        <f>J176</f>
        <v>420</v>
      </c>
      <c r="K175" s="39">
        <f>SUM(K176)</f>
        <v>344</v>
      </c>
      <c r="L175" s="39">
        <f>L176</f>
        <v>81.904761904761898</v>
      </c>
    </row>
    <row r="176" spans="1:12" ht="29.25" customHeight="1">
      <c r="A176" s="28">
        <v>162</v>
      </c>
      <c r="B176" s="13" t="s">
        <v>178</v>
      </c>
      <c r="C176" s="30">
        <v>901</v>
      </c>
      <c r="D176" s="16">
        <v>501</v>
      </c>
      <c r="E176" s="17" t="s">
        <v>147</v>
      </c>
      <c r="F176" s="17" t="s">
        <v>61</v>
      </c>
      <c r="G176" s="38"/>
      <c r="H176" s="38"/>
      <c r="I176" s="40">
        <v>420</v>
      </c>
      <c r="J176" s="40">
        <v>420</v>
      </c>
      <c r="K176" s="40">
        <v>344</v>
      </c>
      <c r="L176" s="40">
        <f>K176/J176*100</f>
        <v>81.904761904761898</v>
      </c>
    </row>
    <row r="177" spans="1:12" ht="54.75" customHeight="1">
      <c r="A177" s="28">
        <v>163</v>
      </c>
      <c r="B177" s="51" t="s">
        <v>214</v>
      </c>
      <c r="C177" s="28">
        <v>901</v>
      </c>
      <c r="D177" s="15">
        <v>501</v>
      </c>
      <c r="E177" s="12" t="s">
        <v>215</v>
      </c>
      <c r="F177" s="12"/>
      <c r="G177" s="38"/>
      <c r="H177" s="38"/>
      <c r="I177" s="39">
        <f t="shared" ref="I177:K178" si="18">SUM(I178)</f>
        <v>2138</v>
      </c>
      <c r="J177" s="39">
        <f t="shared" si="18"/>
        <v>700</v>
      </c>
      <c r="K177" s="39">
        <f t="shared" si="18"/>
        <v>700</v>
      </c>
      <c r="L177" s="39">
        <f>K177/J177*100</f>
        <v>100</v>
      </c>
    </row>
    <row r="178" spans="1:12" ht="50.25" customHeight="1">
      <c r="A178" s="28">
        <v>164</v>
      </c>
      <c r="B178" s="14" t="s">
        <v>344</v>
      </c>
      <c r="C178" s="28">
        <v>901</v>
      </c>
      <c r="D178" s="15">
        <v>501</v>
      </c>
      <c r="E178" s="12" t="s">
        <v>345</v>
      </c>
      <c r="F178" s="12"/>
      <c r="G178" s="41"/>
      <c r="H178" s="41"/>
      <c r="I178" s="39">
        <f t="shared" si="18"/>
        <v>2138</v>
      </c>
      <c r="J178" s="39">
        <v>700</v>
      </c>
      <c r="K178" s="39">
        <f t="shared" si="18"/>
        <v>700</v>
      </c>
      <c r="L178" s="39">
        <f>SUM(L179)</f>
        <v>100</v>
      </c>
    </row>
    <row r="179" spans="1:12" ht="29.25" customHeight="1">
      <c r="A179" s="28">
        <v>165</v>
      </c>
      <c r="B179" s="13" t="s">
        <v>178</v>
      </c>
      <c r="C179" s="30">
        <v>901</v>
      </c>
      <c r="D179" s="16">
        <v>501</v>
      </c>
      <c r="E179" s="17" t="s">
        <v>345</v>
      </c>
      <c r="F179" s="17" t="s">
        <v>61</v>
      </c>
      <c r="G179" s="38"/>
      <c r="H179" s="38"/>
      <c r="I179" s="40">
        <v>2138</v>
      </c>
      <c r="J179" s="40">
        <v>700</v>
      </c>
      <c r="K179" s="40">
        <v>700</v>
      </c>
      <c r="L179" s="40">
        <f>K179/J179*100</f>
        <v>100</v>
      </c>
    </row>
    <row r="180" spans="1:12" ht="20.25" customHeight="1">
      <c r="A180" s="28">
        <v>166</v>
      </c>
      <c r="B180" s="14" t="s">
        <v>14</v>
      </c>
      <c r="C180" s="28">
        <v>901</v>
      </c>
      <c r="D180" s="15">
        <v>502</v>
      </c>
      <c r="E180" s="12"/>
      <c r="F180" s="17"/>
      <c r="G180" s="38"/>
      <c r="H180" s="38"/>
      <c r="I180" s="39">
        <f>SUM(I181+I184+I187)</f>
        <v>3204</v>
      </c>
      <c r="J180" s="39">
        <f>SUM(J181+J184+J187)</f>
        <v>2201.1000000000004</v>
      </c>
      <c r="K180" s="39">
        <f>SUM(K181+K187)</f>
        <v>2201</v>
      </c>
      <c r="L180" s="39">
        <f>K180/J180*100</f>
        <v>99.995456817046005</v>
      </c>
    </row>
    <row r="181" spans="1:12" ht="47.25" customHeight="1">
      <c r="A181" s="28">
        <v>167</v>
      </c>
      <c r="B181" s="43" t="s">
        <v>432</v>
      </c>
      <c r="C181" s="28">
        <v>901</v>
      </c>
      <c r="D181" s="15">
        <v>502</v>
      </c>
      <c r="E181" s="12" t="s">
        <v>146</v>
      </c>
      <c r="F181" s="12"/>
      <c r="G181" s="41"/>
      <c r="H181" s="41"/>
      <c r="I181" s="39">
        <f t="shared" ref="I181:K182" si="19">SUM(I182)</f>
        <v>0</v>
      </c>
      <c r="J181" s="39">
        <f t="shared" si="19"/>
        <v>971.7</v>
      </c>
      <c r="K181" s="39">
        <f t="shared" si="19"/>
        <v>971.7</v>
      </c>
      <c r="L181" s="39">
        <f>K181/J181*100</f>
        <v>100</v>
      </c>
    </row>
    <row r="182" spans="1:12" ht="48" customHeight="1">
      <c r="A182" s="28">
        <v>168</v>
      </c>
      <c r="B182" s="51" t="s">
        <v>387</v>
      </c>
      <c r="C182" s="28">
        <v>901</v>
      </c>
      <c r="D182" s="15">
        <v>502</v>
      </c>
      <c r="E182" s="12" t="s">
        <v>388</v>
      </c>
      <c r="F182" s="12"/>
      <c r="G182" s="41"/>
      <c r="H182" s="41"/>
      <c r="I182" s="39">
        <f t="shared" si="19"/>
        <v>0</v>
      </c>
      <c r="J182" s="39">
        <f t="shared" si="19"/>
        <v>971.7</v>
      </c>
      <c r="K182" s="39">
        <f t="shared" si="19"/>
        <v>971.7</v>
      </c>
      <c r="L182" s="39">
        <f>SUM(L183)</f>
        <v>100</v>
      </c>
    </row>
    <row r="183" spans="1:12" ht="29.25" customHeight="1">
      <c r="A183" s="28">
        <v>169</v>
      </c>
      <c r="B183" s="13" t="s">
        <v>178</v>
      </c>
      <c r="C183" s="30">
        <v>901</v>
      </c>
      <c r="D183" s="16">
        <v>502</v>
      </c>
      <c r="E183" s="17" t="s">
        <v>388</v>
      </c>
      <c r="F183" s="17" t="s">
        <v>61</v>
      </c>
      <c r="G183" s="38"/>
      <c r="H183" s="38"/>
      <c r="I183" s="40">
        <v>0</v>
      </c>
      <c r="J183" s="40">
        <v>971.7</v>
      </c>
      <c r="K183" s="40">
        <v>971.7</v>
      </c>
      <c r="L183" s="40">
        <f>K183/J183*100</f>
        <v>100</v>
      </c>
    </row>
    <row r="184" spans="1:12" ht="39.75" customHeight="1">
      <c r="A184" s="28">
        <v>170</v>
      </c>
      <c r="B184" s="14" t="s">
        <v>314</v>
      </c>
      <c r="C184" s="28">
        <v>901</v>
      </c>
      <c r="D184" s="15">
        <v>502</v>
      </c>
      <c r="E184" s="12" t="s">
        <v>164</v>
      </c>
      <c r="F184" s="12"/>
      <c r="G184" s="38"/>
      <c r="H184" s="38"/>
      <c r="I184" s="39">
        <f t="shared" ref="I184:K185" si="20">SUM(I185)</f>
        <v>1313</v>
      </c>
      <c r="J184" s="39">
        <f t="shared" si="20"/>
        <v>0</v>
      </c>
      <c r="K184" s="39">
        <f t="shared" si="20"/>
        <v>0</v>
      </c>
      <c r="L184" s="39">
        <v>0</v>
      </c>
    </row>
    <row r="185" spans="1:12" ht="48" customHeight="1">
      <c r="A185" s="28">
        <v>171</v>
      </c>
      <c r="B185" s="84" t="s">
        <v>364</v>
      </c>
      <c r="C185" s="28">
        <v>901</v>
      </c>
      <c r="D185" s="73">
        <v>502</v>
      </c>
      <c r="E185" s="74" t="s">
        <v>256</v>
      </c>
      <c r="F185" s="74"/>
      <c r="G185" s="38"/>
      <c r="H185" s="38"/>
      <c r="I185" s="39">
        <f t="shared" si="20"/>
        <v>1313</v>
      </c>
      <c r="J185" s="39">
        <f t="shared" si="20"/>
        <v>0</v>
      </c>
      <c r="K185" s="39">
        <f t="shared" si="20"/>
        <v>0</v>
      </c>
      <c r="L185" s="39">
        <f>SUM(L186)</f>
        <v>0</v>
      </c>
    </row>
    <row r="186" spans="1:12" ht="32.25" customHeight="1">
      <c r="A186" s="28">
        <v>172</v>
      </c>
      <c r="B186" s="77" t="s">
        <v>178</v>
      </c>
      <c r="C186" s="30">
        <v>901</v>
      </c>
      <c r="D186" s="79">
        <v>502</v>
      </c>
      <c r="E186" s="80" t="s">
        <v>256</v>
      </c>
      <c r="F186" s="80" t="s">
        <v>61</v>
      </c>
      <c r="G186" s="38"/>
      <c r="H186" s="38"/>
      <c r="I186" s="40">
        <v>1313</v>
      </c>
      <c r="J186" s="40">
        <v>0</v>
      </c>
      <c r="K186" s="40">
        <v>0</v>
      </c>
      <c r="L186" s="40">
        <v>0</v>
      </c>
    </row>
    <row r="187" spans="1:12" ht="45.75" customHeight="1">
      <c r="A187" s="28">
        <v>173</v>
      </c>
      <c r="B187" s="84" t="s">
        <v>327</v>
      </c>
      <c r="C187" s="28">
        <v>901</v>
      </c>
      <c r="D187" s="15">
        <v>502</v>
      </c>
      <c r="E187" s="12" t="s">
        <v>250</v>
      </c>
      <c r="F187" s="12"/>
      <c r="G187" s="38"/>
      <c r="H187" s="38"/>
      <c r="I187" s="39">
        <f>SUM(I188+I190)</f>
        <v>1891</v>
      </c>
      <c r="J187" s="39">
        <f>SUM(J188+J190)</f>
        <v>1229.4000000000001</v>
      </c>
      <c r="K187" s="39">
        <f>SUM(K188+K190)</f>
        <v>1229.3</v>
      </c>
      <c r="L187" s="39">
        <f>K187/J187*100</f>
        <v>99.991865950870334</v>
      </c>
    </row>
    <row r="188" spans="1:12" ht="45.75" customHeight="1">
      <c r="A188" s="28">
        <v>174</v>
      </c>
      <c r="B188" s="43" t="s">
        <v>325</v>
      </c>
      <c r="C188" s="28">
        <v>901</v>
      </c>
      <c r="D188" s="15">
        <v>502</v>
      </c>
      <c r="E188" s="12" t="s">
        <v>251</v>
      </c>
      <c r="F188" s="12"/>
      <c r="G188" s="38"/>
      <c r="H188" s="38"/>
      <c r="I188" s="39">
        <f>SUM(I189)</f>
        <v>100</v>
      </c>
      <c r="J188" s="39">
        <f>SUM(J189)</f>
        <v>0</v>
      </c>
      <c r="K188" s="39">
        <f>SUM(K189)</f>
        <v>0</v>
      </c>
      <c r="L188" s="39">
        <f>SUM(L189)</f>
        <v>0</v>
      </c>
    </row>
    <row r="189" spans="1:12" ht="35.25" customHeight="1">
      <c r="A189" s="28">
        <v>175</v>
      </c>
      <c r="B189" s="13" t="s">
        <v>178</v>
      </c>
      <c r="C189" s="30">
        <v>901</v>
      </c>
      <c r="D189" s="16">
        <v>502</v>
      </c>
      <c r="E189" s="17" t="s">
        <v>251</v>
      </c>
      <c r="F189" s="17" t="s">
        <v>61</v>
      </c>
      <c r="G189" s="38"/>
      <c r="H189" s="38"/>
      <c r="I189" s="40">
        <v>100</v>
      </c>
      <c r="J189" s="40">
        <f>100-100</f>
        <v>0</v>
      </c>
      <c r="K189" s="40">
        <v>0</v>
      </c>
      <c r="L189" s="40">
        <f>100-100</f>
        <v>0</v>
      </c>
    </row>
    <row r="190" spans="1:12" ht="68.25" customHeight="1">
      <c r="A190" s="28">
        <v>176</v>
      </c>
      <c r="B190" s="43" t="s">
        <v>347</v>
      </c>
      <c r="C190" s="28">
        <v>901</v>
      </c>
      <c r="D190" s="15">
        <v>502</v>
      </c>
      <c r="E190" s="12" t="s">
        <v>326</v>
      </c>
      <c r="F190" s="12"/>
      <c r="G190" s="38"/>
      <c r="H190" s="38"/>
      <c r="I190" s="39">
        <f>SUM(I191)</f>
        <v>1791</v>
      </c>
      <c r="J190" s="39">
        <f>SUM(J191)</f>
        <v>1229.4000000000001</v>
      </c>
      <c r="K190" s="39">
        <f>SUM(K191)</f>
        <v>1229.3</v>
      </c>
      <c r="L190" s="39">
        <f>SUM(L191)</f>
        <v>99.991865950870334</v>
      </c>
    </row>
    <row r="191" spans="1:12" ht="31.5" customHeight="1">
      <c r="A191" s="28">
        <v>177</v>
      </c>
      <c r="B191" s="13" t="s">
        <v>178</v>
      </c>
      <c r="C191" s="30">
        <v>901</v>
      </c>
      <c r="D191" s="16">
        <v>502</v>
      </c>
      <c r="E191" s="17" t="s">
        <v>326</v>
      </c>
      <c r="F191" s="17" t="s">
        <v>61</v>
      </c>
      <c r="G191" s="38"/>
      <c r="H191" s="38"/>
      <c r="I191" s="40">
        <v>1791</v>
      </c>
      <c r="J191" s="40">
        <v>1229.4000000000001</v>
      </c>
      <c r="K191" s="40">
        <v>1229.3</v>
      </c>
      <c r="L191" s="40">
        <f>K191/J191*100</f>
        <v>99.991865950870334</v>
      </c>
    </row>
    <row r="192" spans="1:12" ht="21.75" customHeight="1">
      <c r="A192" s="28">
        <v>178</v>
      </c>
      <c r="B192" s="14" t="s">
        <v>15</v>
      </c>
      <c r="C192" s="28">
        <v>901</v>
      </c>
      <c r="D192" s="15">
        <v>503</v>
      </c>
      <c r="E192" s="12"/>
      <c r="F192" s="17"/>
      <c r="G192" s="38"/>
      <c r="H192" s="38"/>
      <c r="I192" s="39">
        <f>SUM(I193+I202)</f>
        <v>8969</v>
      </c>
      <c r="J192" s="39">
        <f>SUM(J193+J202)</f>
        <v>7460.8</v>
      </c>
      <c r="K192" s="39">
        <f>SUM(K193)</f>
        <v>6936.6</v>
      </c>
      <c r="L192" s="39">
        <f>K192/J192*100</f>
        <v>92.973943812995927</v>
      </c>
    </row>
    <row r="193" spans="1:12" ht="45" customHeight="1">
      <c r="A193" s="28">
        <v>179</v>
      </c>
      <c r="B193" s="43" t="s">
        <v>432</v>
      </c>
      <c r="C193" s="28">
        <v>901</v>
      </c>
      <c r="D193" s="15">
        <v>503</v>
      </c>
      <c r="E193" s="12" t="s">
        <v>146</v>
      </c>
      <c r="F193" s="17"/>
      <c r="G193" s="38"/>
      <c r="H193" s="38"/>
      <c r="I193" s="39">
        <f>SUM(I194+I196+I198+I200)</f>
        <v>8969</v>
      </c>
      <c r="J193" s="39">
        <f>SUM(J194+J196+J198+J200)</f>
        <v>7460.8</v>
      </c>
      <c r="K193" s="39">
        <f>SUM(K194+K196+K198+K200)</f>
        <v>6936.6</v>
      </c>
      <c r="L193" s="39">
        <f>K193/J193*100</f>
        <v>92.973943812995927</v>
      </c>
    </row>
    <row r="194" spans="1:12" ht="21.75" customHeight="1">
      <c r="A194" s="28">
        <v>180</v>
      </c>
      <c r="B194" s="14" t="s">
        <v>216</v>
      </c>
      <c r="C194" s="28">
        <v>901</v>
      </c>
      <c r="D194" s="15">
        <v>503</v>
      </c>
      <c r="E194" s="12" t="s">
        <v>253</v>
      </c>
      <c r="F194" s="12"/>
      <c r="G194" s="38"/>
      <c r="H194" s="38"/>
      <c r="I194" s="39">
        <f>I195</f>
        <v>5528</v>
      </c>
      <c r="J194" s="39">
        <f>J195</f>
        <v>5438.5</v>
      </c>
      <c r="K194" s="39">
        <f>SUM(K195)</f>
        <v>5287.4</v>
      </c>
      <c r="L194" s="39">
        <f>L195</f>
        <v>97.221660384297138</v>
      </c>
    </row>
    <row r="195" spans="1:12" ht="28.5" customHeight="1">
      <c r="A195" s="28">
        <v>181</v>
      </c>
      <c r="B195" s="13" t="s">
        <v>178</v>
      </c>
      <c r="C195" s="30">
        <v>901</v>
      </c>
      <c r="D195" s="16">
        <v>503</v>
      </c>
      <c r="E195" s="17" t="s">
        <v>253</v>
      </c>
      <c r="F195" s="17" t="s">
        <v>61</v>
      </c>
      <c r="G195" s="38"/>
      <c r="H195" s="38"/>
      <c r="I195" s="40">
        <v>5528</v>
      </c>
      <c r="J195" s="40">
        <v>5438.5</v>
      </c>
      <c r="K195" s="40">
        <v>5287.4</v>
      </c>
      <c r="L195" s="40">
        <f>K195/J195*100</f>
        <v>97.221660384297138</v>
      </c>
    </row>
    <row r="196" spans="1:12" ht="28.5" customHeight="1">
      <c r="A196" s="28">
        <v>182</v>
      </c>
      <c r="B196" s="14" t="s">
        <v>16</v>
      </c>
      <c r="C196" s="28">
        <v>901</v>
      </c>
      <c r="D196" s="15">
        <v>503</v>
      </c>
      <c r="E196" s="12" t="s">
        <v>254</v>
      </c>
      <c r="F196" s="12"/>
      <c r="G196" s="41"/>
      <c r="H196" s="41"/>
      <c r="I196" s="39">
        <f>SUM(I197)</f>
        <v>658</v>
      </c>
      <c r="J196" s="39">
        <f>SUM(J197)</f>
        <v>436.3</v>
      </c>
      <c r="K196" s="39">
        <f>SUM(K197)</f>
        <v>390.6</v>
      </c>
      <c r="L196" s="39">
        <f>SUM(L197)</f>
        <v>89.525555810222329</v>
      </c>
    </row>
    <row r="197" spans="1:12" ht="28.5" customHeight="1">
      <c r="A197" s="28">
        <v>183</v>
      </c>
      <c r="B197" s="13" t="s">
        <v>178</v>
      </c>
      <c r="C197" s="30">
        <v>901</v>
      </c>
      <c r="D197" s="16">
        <v>503</v>
      </c>
      <c r="E197" s="17" t="s">
        <v>254</v>
      </c>
      <c r="F197" s="17" t="s">
        <v>61</v>
      </c>
      <c r="G197" s="38"/>
      <c r="H197" s="38"/>
      <c r="I197" s="40">
        <v>658</v>
      </c>
      <c r="J197" s="40">
        <v>436.3</v>
      </c>
      <c r="K197" s="40">
        <v>390.6</v>
      </c>
      <c r="L197" s="40">
        <f>K197/J197*100</f>
        <v>89.525555810222329</v>
      </c>
    </row>
    <row r="198" spans="1:12" ht="69" customHeight="1">
      <c r="A198" s="28">
        <v>184</v>
      </c>
      <c r="B198" s="14" t="s">
        <v>252</v>
      </c>
      <c r="C198" s="28">
        <v>901</v>
      </c>
      <c r="D198" s="15">
        <v>503</v>
      </c>
      <c r="E198" s="12" t="s">
        <v>255</v>
      </c>
      <c r="F198" s="12"/>
      <c r="G198" s="38"/>
      <c r="H198" s="38"/>
      <c r="I198" s="39">
        <f>I199</f>
        <v>2483</v>
      </c>
      <c r="J198" s="39">
        <f>J199</f>
        <v>1586</v>
      </c>
      <c r="K198" s="39">
        <f>SUM(K199)</f>
        <v>1258.5999999999999</v>
      </c>
      <c r="L198" s="39">
        <f>L199</f>
        <v>79.35687263556116</v>
      </c>
    </row>
    <row r="199" spans="1:12" ht="30" customHeight="1">
      <c r="A199" s="28">
        <v>185</v>
      </c>
      <c r="B199" s="13" t="s">
        <v>178</v>
      </c>
      <c r="C199" s="30">
        <v>901</v>
      </c>
      <c r="D199" s="16">
        <v>503</v>
      </c>
      <c r="E199" s="17" t="s">
        <v>255</v>
      </c>
      <c r="F199" s="17" t="s">
        <v>61</v>
      </c>
      <c r="G199" s="38"/>
      <c r="H199" s="38"/>
      <c r="I199" s="40">
        <v>2483</v>
      </c>
      <c r="J199" s="40">
        <v>1586</v>
      </c>
      <c r="K199" s="40">
        <v>1258.5999999999999</v>
      </c>
      <c r="L199" s="40">
        <f>K199/J199*100</f>
        <v>79.35687263556116</v>
      </c>
    </row>
    <row r="200" spans="1:12" ht="71.25" customHeight="1">
      <c r="A200" s="28">
        <v>186</v>
      </c>
      <c r="B200" s="14" t="s">
        <v>365</v>
      </c>
      <c r="C200" s="28">
        <v>901</v>
      </c>
      <c r="D200" s="15">
        <v>503</v>
      </c>
      <c r="E200" s="12" t="s">
        <v>366</v>
      </c>
      <c r="F200" s="17"/>
      <c r="G200" s="38"/>
      <c r="H200" s="38"/>
      <c r="I200" s="39">
        <f>SUM(I201)</f>
        <v>300</v>
      </c>
      <c r="J200" s="39">
        <f>SUM(J201)</f>
        <v>0</v>
      </c>
      <c r="K200" s="39">
        <f>SUM(K201)</f>
        <v>0</v>
      </c>
      <c r="L200" s="39">
        <f>SUM(L201)</f>
        <v>0</v>
      </c>
    </row>
    <row r="201" spans="1:12" ht="30" customHeight="1">
      <c r="A201" s="72">
        <v>187</v>
      </c>
      <c r="B201" s="13" t="s">
        <v>178</v>
      </c>
      <c r="C201" s="30">
        <v>901</v>
      </c>
      <c r="D201" s="16">
        <v>503</v>
      </c>
      <c r="E201" s="17" t="s">
        <v>366</v>
      </c>
      <c r="F201" s="17" t="s">
        <v>61</v>
      </c>
      <c r="G201" s="38"/>
      <c r="H201" s="38"/>
      <c r="I201" s="40">
        <v>300</v>
      </c>
      <c r="J201" s="40">
        <f>300-300</f>
        <v>0</v>
      </c>
      <c r="K201" s="40">
        <v>0</v>
      </c>
      <c r="L201" s="40">
        <v>0</v>
      </c>
    </row>
    <row r="202" spans="1:12" ht="43.5" customHeight="1">
      <c r="A202" s="28">
        <v>188</v>
      </c>
      <c r="B202" s="14" t="s">
        <v>295</v>
      </c>
      <c r="C202" s="28">
        <v>901</v>
      </c>
      <c r="D202" s="15">
        <v>503</v>
      </c>
      <c r="E202" s="12" t="s">
        <v>223</v>
      </c>
      <c r="F202" s="12"/>
      <c r="G202" s="41"/>
      <c r="H202" s="41"/>
      <c r="I202" s="39">
        <v>0</v>
      </c>
      <c r="J202" s="39">
        <v>0</v>
      </c>
      <c r="K202" s="39">
        <v>0</v>
      </c>
      <c r="L202" s="39">
        <v>0</v>
      </c>
    </row>
    <row r="203" spans="1:12" ht="22.5" customHeight="1">
      <c r="A203" s="28">
        <v>189</v>
      </c>
      <c r="B203" s="14" t="s">
        <v>56</v>
      </c>
      <c r="C203" s="28">
        <v>901</v>
      </c>
      <c r="D203" s="15">
        <v>505</v>
      </c>
      <c r="E203" s="12"/>
      <c r="F203" s="17"/>
      <c r="G203" s="38"/>
      <c r="H203" s="38"/>
      <c r="I203" s="39">
        <f t="shared" ref="I203:K203" si="21">SUM(I204)</f>
        <v>27</v>
      </c>
      <c r="J203" s="39">
        <f t="shared" si="21"/>
        <v>3090.8</v>
      </c>
      <c r="K203" s="39">
        <f t="shared" si="21"/>
        <v>2852.6</v>
      </c>
      <c r="L203" s="39">
        <f>K203/J203*100</f>
        <v>92.293257409085015</v>
      </c>
    </row>
    <row r="204" spans="1:12" ht="49.5" customHeight="1">
      <c r="A204" s="28">
        <v>190</v>
      </c>
      <c r="B204" s="43" t="s">
        <v>432</v>
      </c>
      <c r="C204" s="28">
        <v>901</v>
      </c>
      <c r="D204" s="15">
        <v>505</v>
      </c>
      <c r="E204" s="12" t="s">
        <v>146</v>
      </c>
      <c r="F204" s="17"/>
      <c r="G204" s="38"/>
      <c r="H204" s="38"/>
      <c r="I204" s="39">
        <f>SUM(I207)</f>
        <v>27</v>
      </c>
      <c r="J204" s="39">
        <f>SUM(J205+J207)</f>
        <v>3090.8</v>
      </c>
      <c r="K204" s="39">
        <f>SUM(K205+K207)</f>
        <v>2852.6</v>
      </c>
      <c r="L204" s="39">
        <f>K204/J204*100</f>
        <v>92.293257409085015</v>
      </c>
    </row>
    <row r="205" spans="1:12" ht="49.5" customHeight="1">
      <c r="A205" s="28">
        <v>191</v>
      </c>
      <c r="B205" s="43" t="s">
        <v>405</v>
      </c>
      <c r="C205" s="28">
        <v>901</v>
      </c>
      <c r="D205" s="15">
        <v>505</v>
      </c>
      <c r="E205" s="12" t="s">
        <v>406</v>
      </c>
      <c r="F205" s="12"/>
      <c r="G205" s="38"/>
      <c r="H205" s="38"/>
      <c r="I205" s="39">
        <v>0</v>
      </c>
      <c r="J205" s="39">
        <f>SUM(J206)</f>
        <v>3063.8</v>
      </c>
      <c r="K205" s="39">
        <f>SUM(K206)</f>
        <v>2852.6</v>
      </c>
      <c r="L205" s="39">
        <f>K205/J205*100</f>
        <v>93.106599647496566</v>
      </c>
    </row>
    <row r="206" spans="1:12" ht="37.5" customHeight="1">
      <c r="A206" s="28">
        <v>192</v>
      </c>
      <c r="B206" s="13" t="s">
        <v>178</v>
      </c>
      <c r="C206" s="30">
        <v>901</v>
      </c>
      <c r="D206" s="16">
        <v>505</v>
      </c>
      <c r="E206" s="17" t="s">
        <v>406</v>
      </c>
      <c r="F206" s="17" t="s">
        <v>61</v>
      </c>
      <c r="G206" s="38"/>
      <c r="H206" s="38"/>
      <c r="I206" s="40">
        <v>0</v>
      </c>
      <c r="J206" s="40">
        <v>3063.8</v>
      </c>
      <c r="K206" s="40">
        <v>2852.6</v>
      </c>
      <c r="L206" s="40">
        <f>K206/J206*100</f>
        <v>93.106599647496566</v>
      </c>
    </row>
    <row r="207" spans="1:12" ht="63" customHeight="1">
      <c r="A207" s="28">
        <v>193</v>
      </c>
      <c r="B207" s="45" t="s">
        <v>100</v>
      </c>
      <c r="C207" s="28">
        <v>901</v>
      </c>
      <c r="D207" s="15">
        <v>505</v>
      </c>
      <c r="E207" s="12" t="s">
        <v>313</v>
      </c>
      <c r="F207" s="12"/>
      <c r="G207" s="38"/>
      <c r="H207" s="38"/>
      <c r="I207" s="39">
        <f>I208</f>
        <v>27</v>
      </c>
      <c r="J207" s="39">
        <f>J208</f>
        <v>27</v>
      </c>
      <c r="K207" s="39">
        <f>SUM(K208)</f>
        <v>0</v>
      </c>
      <c r="L207" s="39">
        <f>L208</f>
        <v>0</v>
      </c>
    </row>
    <row r="208" spans="1:12" ht="41.25" customHeight="1">
      <c r="A208" s="28">
        <v>194</v>
      </c>
      <c r="B208" s="13" t="s">
        <v>180</v>
      </c>
      <c r="C208" s="30">
        <v>901</v>
      </c>
      <c r="D208" s="16">
        <v>505</v>
      </c>
      <c r="E208" s="17" t="s">
        <v>313</v>
      </c>
      <c r="F208" s="17" t="s">
        <v>44</v>
      </c>
      <c r="G208" s="38"/>
      <c r="H208" s="38"/>
      <c r="I208" s="40">
        <v>27</v>
      </c>
      <c r="J208" s="40">
        <v>27</v>
      </c>
      <c r="K208" s="40">
        <v>0</v>
      </c>
      <c r="L208" s="40">
        <f>K208/J208*100</f>
        <v>0</v>
      </c>
    </row>
    <row r="209" spans="1:12" ht="20.25" customHeight="1">
      <c r="A209" s="28">
        <v>195</v>
      </c>
      <c r="B209" s="14" t="s">
        <v>17</v>
      </c>
      <c r="C209" s="28">
        <v>901</v>
      </c>
      <c r="D209" s="15">
        <v>600</v>
      </c>
      <c r="E209" s="12"/>
      <c r="F209" s="17"/>
      <c r="G209" s="38"/>
      <c r="H209" s="38"/>
      <c r="I209" s="39">
        <f>I210</f>
        <v>564.1</v>
      </c>
      <c r="J209" s="39">
        <f>J210</f>
        <v>80.5</v>
      </c>
      <c r="K209" s="39">
        <f>SUM(K210)</f>
        <v>74.8</v>
      </c>
      <c r="L209" s="39">
        <f>L210</f>
        <v>92.919254658385086</v>
      </c>
    </row>
    <row r="210" spans="1:12" ht="25.5" customHeight="1">
      <c r="A210" s="28">
        <v>196</v>
      </c>
      <c r="B210" s="14" t="s">
        <v>18</v>
      </c>
      <c r="C210" s="28">
        <v>901</v>
      </c>
      <c r="D210" s="15">
        <v>603</v>
      </c>
      <c r="E210" s="12"/>
      <c r="F210" s="17"/>
      <c r="G210" s="38"/>
      <c r="H210" s="38"/>
      <c r="I210" s="39">
        <f>SUM(I211)</f>
        <v>564.1</v>
      </c>
      <c r="J210" s="39">
        <f>SUM(J211)</f>
        <v>80.5</v>
      </c>
      <c r="K210" s="39">
        <f>SUM(K211)</f>
        <v>74.8</v>
      </c>
      <c r="L210" s="39">
        <f>SUM(L211)</f>
        <v>92.919254658385086</v>
      </c>
    </row>
    <row r="211" spans="1:12" ht="33" customHeight="1">
      <c r="A211" s="28">
        <v>197</v>
      </c>
      <c r="B211" s="14" t="s">
        <v>433</v>
      </c>
      <c r="C211" s="28">
        <v>901</v>
      </c>
      <c r="D211" s="15">
        <v>603</v>
      </c>
      <c r="E211" s="12" t="s">
        <v>324</v>
      </c>
      <c r="F211" s="17"/>
      <c r="G211" s="38"/>
      <c r="H211" s="38"/>
      <c r="I211" s="39">
        <f>SUM(I212)</f>
        <v>564.1</v>
      </c>
      <c r="J211" s="39">
        <f>SUM(J212)</f>
        <v>80.5</v>
      </c>
      <c r="K211" s="39">
        <f>SUM(K212)</f>
        <v>74.8</v>
      </c>
      <c r="L211" s="39">
        <f>SUM(L212)</f>
        <v>92.919254658385086</v>
      </c>
    </row>
    <row r="212" spans="1:12" ht="46.5" customHeight="1">
      <c r="A212" s="28">
        <v>198</v>
      </c>
      <c r="B212" s="14" t="s">
        <v>74</v>
      </c>
      <c r="C212" s="28">
        <v>901</v>
      </c>
      <c r="D212" s="15">
        <v>603</v>
      </c>
      <c r="E212" s="12" t="s">
        <v>149</v>
      </c>
      <c r="F212" s="17"/>
      <c r="G212" s="38"/>
      <c r="H212" s="38"/>
      <c r="I212" s="39">
        <f>I213</f>
        <v>564.1</v>
      </c>
      <c r="J212" s="39">
        <f>J213</f>
        <v>80.5</v>
      </c>
      <c r="K212" s="39">
        <f>SUM(K213)</f>
        <v>74.8</v>
      </c>
      <c r="L212" s="39">
        <f>L213</f>
        <v>92.919254658385086</v>
      </c>
    </row>
    <row r="213" spans="1:12" ht="31.5" customHeight="1">
      <c r="A213" s="28">
        <v>199</v>
      </c>
      <c r="B213" s="13" t="s">
        <v>178</v>
      </c>
      <c r="C213" s="30">
        <v>901</v>
      </c>
      <c r="D213" s="16">
        <v>603</v>
      </c>
      <c r="E213" s="17" t="s">
        <v>149</v>
      </c>
      <c r="F213" s="17" t="s">
        <v>61</v>
      </c>
      <c r="G213" s="38"/>
      <c r="H213" s="38"/>
      <c r="I213" s="40">
        <v>564.1</v>
      </c>
      <c r="J213" s="40">
        <v>80.5</v>
      </c>
      <c r="K213" s="40">
        <v>74.8</v>
      </c>
      <c r="L213" s="40">
        <f>K213/J213*100</f>
        <v>92.919254658385086</v>
      </c>
    </row>
    <row r="214" spans="1:12" ht="18" customHeight="1">
      <c r="A214" s="28">
        <v>200</v>
      </c>
      <c r="B214" s="14" t="s">
        <v>19</v>
      </c>
      <c r="C214" s="28">
        <v>901</v>
      </c>
      <c r="D214" s="15">
        <v>700</v>
      </c>
      <c r="E214" s="12"/>
      <c r="F214" s="17"/>
      <c r="G214" s="38"/>
      <c r="H214" s="38"/>
      <c r="I214" s="39">
        <f>SUM(I215+I225+I242+I247+I274)</f>
        <v>150773.30000000002</v>
      </c>
      <c r="J214" s="39">
        <f>SUM(J215+J225+J242+J247+J274)</f>
        <v>156563.59999999998</v>
      </c>
      <c r="K214" s="39">
        <f>SUM(K215+K225+K242+K247+K274)</f>
        <v>153044.9</v>
      </c>
      <c r="L214" s="39">
        <f>K214/J214*100</f>
        <v>97.752542736625898</v>
      </c>
    </row>
    <row r="215" spans="1:12" ht="17.25" customHeight="1">
      <c r="A215" s="28">
        <v>201</v>
      </c>
      <c r="B215" s="14" t="s">
        <v>20</v>
      </c>
      <c r="C215" s="28">
        <v>901</v>
      </c>
      <c r="D215" s="15">
        <v>701</v>
      </c>
      <c r="E215" s="12"/>
      <c r="F215" s="17"/>
      <c r="G215" s="38"/>
      <c r="H215" s="38"/>
      <c r="I215" s="39">
        <f>SUM(I216)</f>
        <v>50798</v>
      </c>
      <c r="J215" s="39">
        <f>SUM(J216)</f>
        <v>49328</v>
      </c>
      <c r="K215" s="39">
        <f>SUM(K216)</f>
        <v>48161</v>
      </c>
      <c r="L215" s="39">
        <f>K215/J215*100</f>
        <v>97.634203697697046</v>
      </c>
    </row>
    <row r="216" spans="1:12" ht="40.5" customHeight="1">
      <c r="A216" s="28">
        <v>202</v>
      </c>
      <c r="B216" s="14" t="s">
        <v>333</v>
      </c>
      <c r="C216" s="28">
        <v>901</v>
      </c>
      <c r="D216" s="15">
        <v>701</v>
      </c>
      <c r="E216" s="12" t="s">
        <v>150</v>
      </c>
      <c r="F216" s="17"/>
      <c r="G216" s="38"/>
      <c r="H216" s="38"/>
      <c r="I216" s="39">
        <f>SUM(I217+I220)</f>
        <v>50798</v>
      </c>
      <c r="J216" s="39">
        <f>SUM(J217+J220)</f>
        <v>49328</v>
      </c>
      <c r="K216" s="39">
        <f>SUM(K217+K220)</f>
        <v>48161</v>
      </c>
      <c r="L216" s="39">
        <f>K216/J216*100</f>
        <v>97.634203697697046</v>
      </c>
    </row>
    <row r="217" spans="1:12" ht="25.5">
      <c r="A217" s="28">
        <v>203</v>
      </c>
      <c r="B217" s="14" t="s">
        <v>257</v>
      </c>
      <c r="C217" s="28">
        <v>901</v>
      </c>
      <c r="D217" s="15">
        <v>701</v>
      </c>
      <c r="E217" s="12" t="s">
        <v>348</v>
      </c>
      <c r="F217" s="17"/>
      <c r="G217" s="38"/>
      <c r="H217" s="38"/>
      <c r="I217" s="39">
        <f>SUM(I218)</f>
        <v>28000</v>
      </c>
      <c r="J217" s="39">
        <f>SUM(J218)</f>
        <v>28000</v>
      </c>
      <c r="K217" s="39">
        <f>SUM(K218)</f>
        <v>26833</v>
      </c>
      <c r="L217" s="39">
        <f>K217/J217*100</f>
        <v>95.832142857142856</v>
      </c>
    </row>
    <row r="218" spans="1:12" ht="44.25" customHeight="1">
      <c r="A218" s="28">
        <v>204</v>
      </c>
      <c r="B218" s="14" t="s">
        <v>75</v>
      </c>
      <c r="C218" s="28">
        <v>901</v>
      </c>
      <c r="D218" s="15">
        <v>701</v>
      </c>
      <c r="E218" s="12" t="s">
        <v>151</v>
      </c>
      <c r="F218" s="17"/>
      <c r="G218" s="38"/>
      <c r="H218" s="38"/>
      <c r="I218" s="39">
        <f>SUM(I219:I219)</f>
        <v>28000</v>
      </c>
      <c r="J218" s="39">
        <f>SUM(J219:J219)</f>
        <v>28000</v>
      </c>
      <c r="K218" s="39">
        <f>SUM(K219)</f>
        <v>26833</v>
      </c>
      <c r="L218" s="39">
        <f>SUM(L219:L219)</f>
        <v>95.832142857142856</v>
      </c>
    </row>
    <row r="219" spans="1:12" ht="22.5" customHeight="1">
      <c r="A219" s="28">
        <v>205</v>
      </c>
      <c r="B219" s="13" t="s">
        <v>287</v>
      </c>
      <c r="C219" s="30">
        <v>901</v>
      </c>
      <c r="D219" s="16">
        <v>701</v>
      </c>
      <c r="E219" s="17" t="s">
        <v>151</v>
      </c>
      <c r="F219" s="17" t="s">
        <v>288</v>
      </c>
      <c r="G219" s="38"/>
      <c r="H219" s="38"/>
      <c r="I219" s="40">
        <v>28000</v>
      </c>
      <c r="J219" s="40">
        <v>28000</v>
      </c>
      <c r="K219" s="40">
        <v>26833</v>
      </c>
      <c r="L219" s="40">
        <f>K219/J219*100</f>
        <v>95.832142857142856</v>
      </c>
    </row>
    <row r="220" spans="1:12" ht="58.5" customHeight="1">
      <c r="A220" s="28">
        <v>206</v>
      </c>
      <c r="B220" s="14" t="s">
        <v>76</v>
      </c>
      <c r="C220" s="28">
        <v>901</v>
      </c>
      <c r="D220" s="15">
        <v>701</v>
      </c>
      <c r="E220" s="12" t="s">
        <v>152</v>
      </c>
      <c r="F220" s="17"/>
      <c r="G220" s="38"/>
      <c r="H220" s="38"/>
      <c r="I220" s="39">
        <f>SUM(I221+I223)</f>
        <v>22798</v>
      </c>
      <c r="J220" s="39">
        <v>21328</v>
      </c>
      <c r="K220" s="39">
        <f>SUM(K221+K223)</f>
        <v>21328</v>
      </c>
      <c r="L220" s="39">
        <f>K220/J220*100</f>
        <v>100</v>
      </c>
    </row>
    <row r="221" spans="1:12" ht="73.5" customHeight="1">
      <c r="A221" s="28">
        <v>207</v>
      </c>
      <c r="B221" s="14" t="s">
        <v>77</v>
      </c>
      <c r="C221" s="28">
        <v>901</v>
      </c>
      <c r="D221" s="15">
        <v>701</v>
      </c>
      <c r="E221" s="12" t="s">
        <v>177</v>
      </c>
      <c r="F221" s="12"/>
      <c r="G221" s="41"/>
      <c r="H221" s="41"/>
      <c r="I221" s="39">
        <f>SUM(I222:I222)</f>
        <v>22439</v>
      </c>
      <c r="J221" s="39">
        <f>SUM(J222:J222)</f>
        <v>20969</v>
      </c>
      <c r="K221" s="39">
        <f>SUM(K222)</f>
        <v>20969</v>
      </c>
      <c r="L221" s="39">
        <f>SUM(L222:L222)</f>
        <v>100</v>
      </c>
    </row>
    <row r="222" spans="1:12" ht="18" customHeight="1">
      <c r="A222" s="28">
        <v>208</v>
      </c>
      <c r="B222" s="13" t="s">
        <v>287</v>
      </c>
      <c r="C222" s="30">
        <v>901</v>
      </c>
      <c r="D222" s="16">
        <v>701</v>
      </c>
      <c r="E222" s="17" t="s">
        <v>177</v>
      </c>
      <c r="F222" s="17" t="s">
        <v>288</v>
      </c>
      <c r="G222" s="38"/>
      <c r="H222" s="38"/>
      <c r="I222" s="40">
        <v>22439</v>
      </c>
      <c r="J222" s="40">
        <v>20969</v>
      </c>
      <c r="K222" s="40">
        <v>20969</v>
      </c>
      <c r="L222" s="40">
        <f>K222/J222*100</f>
        <v>100</v>
      </c>
    </row>
    <row r="223" spans="1:12" ht="69" customHeight="1">
      <c r="A223" s="28">
        <v>209</v>
      </c>
      <c r="B223" s="14" t="s">
        <v>78</v>
      </c>
      <c r="C223" s="28">
        <v>901</v>
      </c>
      <c r="D223" s="15">
        <v>701</v>
      </c>
      <c r="E223" s="12" t="s">
        <v>258</v>
      </c>
      <c r="F223" s="12"/>
      <c r="G223" s="41"/>
      <c r="H223" s="41"/>
      <c r="I223" s="39">
        <f>SUM(I224:I224)</f>
        <v>359</v>
      </c>
      <c r="J223" s="39">
        <f>SUM(J224:J224)</f>
        <v>359</v>
      </c>
      <c r="K223" s="39">
        <f>SUM(K224)</f>
        <v>359</v>
      </c>
      <c r="L223" s="39">
        <f>SUM(L224:L224)</f>
        <v>100</v>
      </c>
    </row>
    <row r="224" spans="1:12" ht="19.5" customHeight="1">
      <c r="A224" s="28">
        <v>210</v>
      </c>
      <c r="B224" s="13" t="s">
        <v>287</v>
      </c>
      <c r="C224" s="30">
        <v>901</v>
      </c>
      <c r="D224" s="16">
        <v>701</v>
      </c>
      <c r="E224" s="17" t="s">
        <v>258</v>
      </c>
      <c r="F224" s="17" t="s">
        <v>288</v>
      </c>
      <c r="G224" s="38"/>
      <c r="H224" s="38"/>
      <c r="I224" s="40">
        <v>359</v>
      </c>
      <c r="J224" s="40">
        <v>359</v>
      </c>
      <c r="K224" s="40">
        <v>359</v>
      </c>
      <c r="L224" s="40">
        <f>K224/J224*100</f>
        <v>100</v>
      </c>
    </row>
    <row r="225" spans="1:12" ht="20.25" customHeight="1">
      <c r="A225" s="28">
        <v>211</v>
      </c>
      <c r="B225" s="14" t="s">
        <v>21</v>
      </c>
      <c r="C225" s="28">
        <v>901</v>
      </c>
      <c r="D225" s="15">
        <v>702</v>
      </c>
      <c r="E225" s="12"/>
      <c r="F225" s="17"/>
      <c r="G225" s="38"/>
      <c r="H225" s="38"/>
      <c r="I225" s="39">
        <f>SUM(I226+I241)</f>
        <v>86871.7</v>
      </c>
      <c r="J225" s="39">
        <f>SUM(J226+J241)</f>
        <v>96109.299999999988</v>
      </c>
      <c r="K225" s="39">
        <f>SUM(K226)</f>
        <v>93997.1</v>
      </c>
      <c r="L225" s="39">
        <f>K225/J225*100</f>
        <v>97.802293846693317</v>
      </c>
    </row>
    <row r="226" spans="1:12" ht="41.25" customHeight="1">
      <c r="A226" s="28">
        <v>212</v>
      </c>
      <c r="B226" s="14" t="s">
        <v>333</v>
      </c>
      <c r="C226" s="28">
        <v>901</v>
      </c>
      <c r="D226" s="15">
        <v>702</v>
      </c>
      <c r="E226" s="12" t="s">
        <v>150</v>
      </c>
      <c r="F226" s="17"/>
      <c r="G226" s="38"/>
      <c r="H226" s="38"/>
      <c r="I226" s="39">
        <f>SUM(I227+I232+I237+I239)</f>
        <v>86871.7</v>
      </c>
      <c r="J226" s="39">
        <f>SUM(J227+J232+J237+J239)</f>
        <v>96109.299999999988</v>
      </c>
      <c r="K226" s="39">
        <f>SUM(K227+K232+K237+K239)</f>
        <v>93997.1</v>
      </c>
      <c r="L226" s="39">
        <f>K226/J226*100</f>
        <v>97.802293846693317</v>
      </c>
    </row>
    <row r="227" spans="1:12" ht="25.5">
      <c r="A227" s="28">
        <v>213</v>
      </c>
      <c r="B227" s="14" t="s">
        <v>259</v>
      </c>
      <c r="C227" s="28">
        <v>901</v>
      </c>
      <c r="D227" s="15">
        <v>702</v>
      </c>
      <c r="E227" s="12" t="s">
        <v>341</v>
      </c>
      <c r="F227" s="12"/>
      <c r="G227" s="38"/>
      <c r="H227" s="38"/>
      <c r="I227" s="39">
        <f>SUM(I228+I230)</f>
        <v>33500</v>
      </c>
      <c r="J227" s="39">
        <f>SUM(J228+J230)</f>
        <v>37135.1</v>
      </c>
      <c r="K227" s="39">
        <f>SUM(K228+K230)</f>
        <v>35547.699999999997</v>
      </c>
      <c r="L227" s="39">
        <f>K227/J227*100</f>
        <v>95.725338022517775</v>
      </c>
    </row>
    <row r="228" spans="1:12" ht="38.25">
      <c r="A228" s="28">
        <v>214</v>
      </c>
      <c r="B228" s="14" t="s">
        <v>79</v>
      </c>
      <c r="C228" s="28">
        <v>901</v>
      </c>
      <c r="D228" s="15">
        <v>702</v>
      </c>
      <c r="E228" s="12" t="s">
        <v>260</v>
      </c>
      <c r="F228" s="12"/>
      <c r="G228" s="38"/>
      <c r="H228" s="38"/>
      <c r="I228" s="39">
        <f>SUM(I229:I229)</f>
        <v>33500</v>
      </c>
      <c r="J228" s="39">
        <f>SUM(J229:J229)</f>
        <v>32313.8</v>
      </c>
      <c r="K228" s="39">
        <f>SUM(K229)</f>
        <v>31769.3</v>
      </c>
      <c r="L228" s="39">
        <f>SUM(L229:L229)</f>
        <v>98.314961409676357</v>
      </c>
    </row>
    <row r="229" spans="1:12" ht="19.5" customHeight="1">
      <c r="A229" s="28">
        <v>215</v>
      </c>
      <c r="B229" s="13" t="s">
        <v>287</v>
      </c>
      <c r="C229" s="30">
        <v>901</v>
      </c>
      <c r="D229" s="16">
        <v>702</v>
      </c>
      <c r="E229" s="17" t="s">
        <v>260</v>
      </c>
      <c r="F229" s="17" t="s">
        <v>288</v>
      </c>
      <c r="G229" s="38"/>
      <c r="H229" s="38"/>
      <c r="I229" s="40">
        <v>33500</v>
      </c>
      <c r="J229" s="40">
        <v>32313.8</v>
      </c>
      <c r="K229" s="40">
        <v>31769.3</v>
      </c>
      <c r="L229" s="40">
        <f>K229/J229*100</f>
        <v>98.314961409676357</v>
      </c>
    </row>
    <row r="230" spans="1:12" ht="42" customHeight="1">
      <c r="A230" s="28">
        <v>216</v>
      </c>
      <c r="B230" s="97" t="s">
        <v>385</v>
      </c>
      <c r="C230" s="28">
        <v>901</v>
      </c>
      <c r="D230" s="15">
        <v>702</v>
      </c>
      <c r="E230" s="12" t="s">
        <v>386</v>
      </c>
      <c r="F230" s="12"/>
      <c r="G230" s="38"/>
      <c r="H230" s="38"/>
      <c r="I230" s="39">
        <f>SUM(I231)</f>
        <v>0</v>
      </c>
      <c r="J230" s="39">
        <f>SUM(J231)</f>
        <v>4821.3</v>
      </c>
      <c r="K230" s="39">
        <f>SUM(K231)</f>
        <v>3778.4</v>
      </c>
      <c r="L230" s="39">
        <f>SUM(L231)</f>
        <v>78.368904652272207</v>
      </c>
    </row>
    <row r="231" spans="1:12" ht="19.5" customHeight="1">
      <c r="A231" s="28">
        <v>217</v>
      </c>
      <c r="B231" s="13" t="s">
        <v>287</v>
      </c>
      <c r="C231" s="30">
        <v>901</v>
      </c>
      <c r="D231" s="16">
        <v>702</v>
      </c>
      <c r="E231" s="17" t="s">
        <v>386</v>
      </c>
      <c r="F231" s="17" t="s">
        <v>288</v>
      </c>
      <c r="G231" s="38"/>
      <c r="H231" s="38"/>
      <c r="I231" s="40">
        <v>0</v>
      </c>
      <c r="J231" s="40">
        <v>4821.3</v>
      </c>
      <c r="K231" s="40">
        <v>3778.4</v>
      </c>
      <c r="L231" s="40">
        <f>K231/J231*100</f>
        <v>78.368904652272207</v>
      </c>
    </row>
    <row r="232" spans="1:12" ht="90" customHeight="1">
      <c r="A232" s="28">
        <v>218</v>
      </c>
      <c r="B232" s="14" t="s">
        <v>261</v>
      </c>
      <c r="C232" s="28">
        <v>901</v>
      </c>
      <c r="D232" s="15">
        <v>702</v>
      </c>
      <c r="E232" s="12" t="s">
        <v>262</v>
      </c>
      <c r="F232" s="17"/>
      <c r="G232" s="38"/>
      <c r="H232" s="38"/>
      <c r="I232" s="39">
        <f>SUM(I233+I235)</f>
        <v>47675</v>
      </c>
      <c r="J232" s="39">
        <f>SUM(J233+J235)</f>
        <v>53847.9</v>
      </c>
      <c r="K232" s="39">
        <f>SUM(K233+K235)</f>
        <v>53847.9</v>
      </c>
      <c r="L232" s="39">
        <f>K232/J232*100</f>
        <v>100</v>
      </c>
    </row>
    <row r="233" spans="1:12" ht="68.25" customHeight="1">
      <c r="A233" s="28">
        <v>219</v>
      </c>
      <c r="B233" s="14" t="s">
        <v>81</v>
      </c>
      <c r="C233" s="28">
        <v>901</v>
      </c>
      <c r="D233" s="15">
        <v>702</v>
      </c>
      <c r="E233" s="12" t="s">
        <v>263</v>
      </c>
      <c r="F233" s="12"/>
      <c r="G233" s="41"/>
      <c r="H233" s="41"/>
      <c r="I233" s="39">
        <f>SUM(I234:I234)</f>
        <v>45589</v>
      </c>
      <c r="J233" s="39">
        <f>SUM(J234:J234)</f>
        <v>51161.9</v>
      </c>
      <c r="K233" s="39">
        <f>SUM(K234)</f>
        <v>51161.9</v>
      </c>
      <c r="L233" s="39">
        <f>SUM(L234:L234)</f>
        <v>100</v>
      </c>
    </row>
    <row r="234" spans="1:12" ht="18.75" customHeight="1">
      <c r="A234" s="28">
        <v>220</v>
      </c>
      <c r="B234" s="13" t="s">
        <v>287</v>
      </c>
      <c r="C234" s="30">
        <v>901</v>
      </c>
      <c r="D234" s="16">
        <v>702</v>
      </c>
      <c r="E234" s="17" t="s">
        <v>263</v>
      </c>
      <c r="F234" s="17" t="s">
        <v>288</v>
      </c>
      <c r="G234" s="38"/>
      <c r="H234" s="38"/>
      <c r="I234" s="40">
        <v>45589</v>
      </c>
      <c r="J234" s="40">
        <f>50249.4+912.5</f>
        <v>51161.9</v>
      </c>
      <c r="K234" s="40">
        <v>51161.9</v>
      </c>
      <c r="L234" s="40">
        <f>K234/J234*100</f>
        <v>100</v>
      </c>
    </row>
    <row r="235" spans="1:12" ht="105.75" customHeight="1">
      <c r="A235" s="28">
        <v>221</v>
      </c>
      <c r="B235" s="42" t="s">
        <v>205</v>
      </c>
      <c r="C235" s="28">
        <v>901</v>
      </c>
      <c r="D235" s="15">
        <v>702</v>
      </c>
      <c r="E235" s="12" t="s">
        <v>264</v>
      </c>
      <c r="F235" s="12"/>
      <c r="G235" s="41"/>
      <c r="H235" s="41"/>
      <c r="I235" s="39">
        <f>SUM(I236:I236)</f>
        <v>2086</v>
      </c>
      <c r="J235" s="39">
        <f>SUM(J236:J236)</f>
        <v>2686</v>
      </c>
      <c r="K235" s="39">
        <f>SUM(K236)</f>
        <v>2686</v>
      </c>
      <c r="L235" s="39">
        <f>SUM(L236:L236)</f>
        <v>100</v>
      </c>
    </row>
    <row r="236" spans="1:12" ht="21.75" customHeight="1">
      <c r="A236" s="28">
        <v>222</v>
      </c>
      <c r="B236" s="13" t="s">
        <v>287</v>
      </c>
      <c r="C236" s="30">
        <v>901</v>
      </c>
      <c r="D236" s="16">
        <v>702</v>
      </c>
      <c r="E236" s="17" t="s">
        <v>264</v>
      </c>
      <c r="F236" s="17" t="s">
        <v>288</v>
      </c>
      <c r="G236" s="38"/>
      <c r="H236" s="38"/>
      <c r="I236" s="40">
        <v>2086</v>
      </c>
      <c r="J236" s="40">
        <v>2686</v>
      </c>
      <c r="K236" s="40">
        <v>2686</v>
      </c>
      <c r="L236" s="40">
        <f>K236/J236*100</f>
        <v>100</v>
      </c>
    </row>
    <row r="237" spans="1:12" ht="33" customHeight="1">
      <c r="A237" s="28">
        <v>223</v>
      </c>
      <c r="B237" s="14" t="s">
        <v>377</v>
      </c>
      <c r="C237" s="28">
        <v>901</v>
      </c>
      <c r="D237" s="15">
        <v>702</v>
      </c>
      <c r="E237" s="12" t="s">
        <v>379</v>
      </c>
      <c r="F237" s="17"/>
      <c r="G237" s="38"/>
      <c r="H237" s="38"/>
      <c r="I237" s="39">
        <f>SUM(I238)</f>
        <v>2856</v>
      </c>
      <c r="J237" s="39">
        <f>SUM(J238)</f>
        <v>2687.4</v>
      </c>
      <c r="K237" s="39">
        <f>SUM(K238)</f>
        <v>2229.4</v>
      </c>
      <c r="L237" s="39">
        <f>SUM(L238)</f>
        <v>82.957505395549603</v>
      </c>
    </row>
    <row r="238" spans="1:12" ht="21.75" customHeight="1">
      <c r="A238" s="28">
        <v>224</v>
      </c>
      <c r="B238" s="13" t="s">
        <v>287</v>
      </c>
      <c r="C238" s="30">
        <v>901</v>
      </c>
      <c r="D238" s="16">
        <v>702</v>
      </c>
      <c r="E238" s="17" t="s">
        <v>379</v>
      </c>
      <c r="F238" s="17" t="s">
        <v>288</v>
      </c>
      <c r="G238" s="38"/>
      <c r="H238" s="38"/>
      <c r="I238" s="40">
        <v>2856</v>
      </c>
      <c r="J238" s="40">
        <v>2687.4</v>
      </c>
      <c r="K238" s="40">
        <v>2229.4</v>
      </c>
      <c r="L238" s="40">
        <f>K238/J238*100</f>
        <v>82.957505395549603</v>
      </c>
    </row>
    <row r="239" spans="1:12" ht="41.25" customHeight="1">
      <c r="A239" s="28">
        <v>225</v>
      </c>
      <c r="B239" s="51" t="s">
        <v>378</v>
      </c>
      <c r="C239" s="28">
        <v>901</v>
      </c>
      <c r="D239" s="15">
        <v>702</v>
      </c>
      <c r="E239" s="28" t="s">
        <v>380</v>
      </c>
      <c r="F239" s="12"/>
      <c r="G239" s="38"/>
      <c r="H239" s="38"/>
      <c r="I239" s="39">
        <f>SUM(I240)</f>
        <v>2840.7</v>
      </c>
      <c r="J239" s="39">
        <f>SUM(J240)</f>
        <v>2438.8999999999996</v>
      </c>
      <c r="K239" s="39">
        <f>SUM(K240)</f>
        <v>2372.1</v>
      </c>
      <c r="L239" s="39">
        <f>SUM(L240)</f>
        <v>97.261060314076033</v>
      </c>
    </row>
    <row r="240" spans="1:12" ht="21.75" customHeight="1">
      <c r="A240" s="28">
        <v>226</v>
      </c>
      <c r="B240" s="13" t="s">
        <v>287</v>
      </c>
      <c r="C240" s="30">
        <v>901</v>
      </c>
      <c r="D240" s="16">
        <v>702</v>
      </c>
      <c r="E240" s="38" t="s">
        <v>380</v>
      </c>
      <c r="F240" s="17" t="s">
        <v>288</v>
      </c>
      <c r="G240" s="38"/>
      <c r="H240" s="38"/>
      <c r="I240" s="40">
        <v>2840.7</v>
      </c>
      <c r="J240" s="40">
        <f>2840.7-401.8</f>
        <v>2438.8999999999996</v>
      </c>
      <c r="K240" s="40">
        <v>2372.1</v>
      </c>
      <c r="L240" s="40">
        <f>K240/J240*100</f>
        <v>97.261060314076033</v>
      </c>
    </row>
    <row r="241" spans="1:12" ht="58.5" customHeight="1">
      <c r="A241" s="28">
        <v>227</v>
      </c>
      <c r="B241" s="14" t="s">
        <v>193</v>
      </c>
      <c r="C241" s="28">
        <v>901</v>
      </c>
      <c r="D241" s="15">
        <v>702</v>
      </c>
      <c r="E241" s="12" t="s">
        <v>194</v>
      </c>
      <c r="F241" s="17"/>
      <c r="G241" s="38"/>
      <c r="H241" s="38"/>
      <c r="I241" s="39">
        <v>0</v>
      </c>
      <c r="J241" s="39">
        <v>0</v>
      </c>
      <c r="K241" s="39">
        <v>0</v>
      </c>
      <c r="L241" s="39">
        <v>0</v>
      </c>
    </row>
    <row r="242" spans="1:12" ht="24" customHeight="1">
      <c r="A242" s="28">
        <v>228</v>
      </c>
      <c r="B242" s="14" t="s">
        <v>195</v>
      </c>
      <c r="C242" s="28">
        <v>901</v>
      </c>
      <c r="D242" s="15">
        <v>703</v>
      </c>
      <c r="E242" s="12"/>
      <c r="F242" s="12"/>
      <c r="G242" s="41"/>
      <c r="H242" s="41"/>
      <c r="I242" s="39">
        <f t="shared" ref="I242:L243" si="22">SUM(I243)</f>
        <v>9000</v>
      </c>
      <c r="J242" s="39">
        <f t="shared" si="22"/>
        <v>8500</v>
      </c>
      <c r="K242" s="39">
        <f t="shared" si="22"/>
        <v>8500</v>
      </c>
      <c r="L242" s="39">
        <f t="shared" si="22"/>
        <v>100</v>
      </c>
    </row>
    <row r="243" spans="1:12" ht="39" customHeight="1">
      <c r="A243" s="28">
        <v>229</v>
      </c>
      <c r="B243" s="14" t="s">
        <v>333</v>
      </c>
      <c r="C243" s="28">
        <v>901</v>
      </c>
      <c r="D243" s="15">
        <v>703</v>
      </c>
      <c r="E243" s="12" t="s">
        <v>150</v>
      </c>
      <c r="F243" s="17"/>
      <c r="G243" s="38"/>
      <c r="H243" s="38"/>
      <c r="I243" s="39">
        <f t="shared" si="22"/>
        <v>9000</v>
      </c>
      <c r="J243" s="39">
        <f t="shared" si="22"/>
        <v>8500</v>
      </c>
      <c r="K243" s="39">
        <f t="shared" si="22"/>
        <v>8500</v>
      </c>
      <c r="L243" s="39">
        <f t="shared" si="22"/>
        <v>100</v>
      </c>
    </row>
    <row r="244" spans="1:12" ht="29.25" customHeight="1">
      <c r="A244" s="28">
        <v>230</v>
      </c>
      <c r="B244" s="14" t="s">
        <v>265</v>
      </c>
      <c r="C244" s="28">
        <v>901</v>
      </c>
      <c r="D244" s="15">
        <v>703</v>
      </c>
      <c r="E244" s="12" t="s">
        <v>367</v>
      </c>
      <c r="F244" s="12"/>
      <c r="G244" s="38"/>
      <c r="H244" s="38"/>
      <c r="I244" s="39">
        <f>I245</f>
        <v>9000</v>
      </c>
      <c r="J244" s="39">
        <f>J245</f>
        <v>8500</v>
      </c>
      <c r="K244" s="39">
        <f>SUM(K245)</f>
        <v>8500</v>
      </c>
      <c r="L244" s="39">
        <f>L245</f>
        <v>100</v>
      </c>
    </row>
    <row r="245" spans="1:12" ht="29.25" customHeight="1">
      <c r="A245" s="28">
        <v>231</v>
      </c>
      <c r="B245" s="14" t="s">
        <v>80</v>
      </c>
      <c r="C245" s="28">
        <v>901</v>
      </c>
      <c r="D245" s="15">
        <v>703</v>
      </c>
      <c r="E245" s="12" t="s">
        <v>266</v>
      </c>
      <c r="F245" s="12"/>
      <c r="G245" s="38"/>
      <c r="H245" s="38"/>
      <c r="I245" s="39">
        <f>SUM(I246:I246)</f>
        <v>9000</v>
      </c>
      <c r="J245" s="39">
        <f>SUM(J246:J246)</f>
        <v>8500</v>
      </c>
      <c r="K245" s="39">
        <f>SUM(K246)</f>
        <v>8500</v>
      </c>
      <c r="L245" s="39">
        <f>SUM(L246:L246)</f>
        <v>100</v>
      </c>
    </row>
    <row r="246" spans="1:12" ht="19.5" customHeight="1">
      <c r="A246" s="28">
        <v>232</v>
      </c>
      <c r="B246" s="13" t="s">
        <v>287</v>
      </c>
      <c r="C246" s="30">
        <v>901</v>
      </c>
      <c r="D246" s="16">
        <v>703</v>
      </c>
      <c r="E246" s="17" t="s">
        <v>266</v>
      </c>
      <c r="F246" s="17" t="s">
        <v>288</v>
      </c>
      <c r="G246" s="38"/>
      <c r="H246" s="38"/>
      <c r="I246" s="40">
        <v>9000</v>
      </c>
      <c r="J246" s="40">
        <v>8500</v>
      </c>
      <c r="K246" s="40">
        <v>8500</v>
      </c>
      <c r="L246" s="40">
        <f>K246/J246*100</f>
        <v>100</v>
      </c>
    </row>
    <row r="247" spans="1:12" ht="19.5" customHeight="1">
      <c r="A247" s="28">
        <v>233</v>
      </c>
      <c r="B247" s="14" t="s">
        <v>224</v>
      </c>
      <c r="C247" s="28">
        <v>901</v>
      </c>
      <c r="D247" s="15">
        <v>707</v>
      </c>
      <c r="E247" s="12"/>
      <c r="F247" s="17"/>
      <c r="G247" s="38"/>
      <c r="H247" s="38"/>
      <c r="I247" s="39">
        <f>SUM(I248+I253+I266+I271)</f>
        <v>3899</v>
      </c>
      <c r="J247" s="39">
        <f>SUM(J248+J253+J266+J271)</f>
        <v>2533</v>
      </c>
      <c r="K247" s="39">
        <f>SUM(K248+K253+K266+K271)</f>
        <v>2335.3000000000002</v>
      </c>
      <c r="L247" s="39">
        <f>K247/J247*100</f>
        <v>92.195025661271217</v>
      </c>
    </row>
    <row r="248" spans="1:12" ht="45.75" customHeight="1">
      <c r="A248" s="28">
        <v>234</v>
      </c>
      <c r="B248" s="71" t="s">
        <v>328</v>
      </c>
      <c r="C248" s="28">
        <v>901</v>
      </c>
      <c r="D248" s="15">
        <v>707</v>
      </c>
      <c r="E248" s="12" t="s">
        <v>126</v>
      </c>
      <c r="F248" s="12"/>
      <c r="G248" s="38"/>
      <c r="H248" s="38"/>
      <c r="I248" s="39">
        <f>SUM(I249+I251)</f>
        <v>81</v>
      </c>
      <c r="J248" s="39">
        <f>SUM(J249+J251)</f>
        <v>45</v>
      </c>
      <c r="K248" s="39">
        <f>SUM(K249+K251)</f>
        <v>45</v>
      </c>
      <c r="L248" s="39">
        <f>K248/J248*100</f>
        <v>100</v>
      </c>
    </row>
    <row r="249" spans="1:12" ht="104.25" customHeight="1">
      <c r="A249" s="28">
        <v>235</v>
      </c>
      <c r="B249" s="51" t="s">
        <v>368</v>
      </c>
      <c r="C249" s="28">
        <v>901</v>
      </c>
      <c r="D249" s="15">
        <v>707</v>
      </c>
      <c r="E249" s="12" t="s">
        <v>153</v>
      </c>
      <c r="F249" s="12"/>
      <c r="G249" s="38"/>
      <c r="H249" s="38"/>
      <c r="I249" s="39">
        <f>SUM(I250:I250)</f>
        <v>29.2</v>
      </c>
      <c r="J249" s="39">
        <f>SUM(J250:J250)</f>
        <v>45</v>
      </c>
      <c r="K249" s="39">
        <f>SUM(K250)</f>
        <v>45</v>
      </c>
      <c r="L249" s="39">
        <f>SUM(L250:L250)</f>
        <v>100</v>
      </c>
    </row>
    <row r="250" spans="1:12" ht="31.5" customHeight="1">
      <c r="A250" s="28">
        <v>236</v>
      </c>
      <c r="B250" s="13" t="s">
        <v>178</v>
      </c>
      <c r="C250" s="30">
        <v>901</v>
      </c>
      <c r="D250" s="16">
        <v>707</v>
      </c>
      <c r="E250" s="17" t="s">
        <v>153</v>
      </c>
      <c r="F250" s="17" t="s">
        <v>61</v>
      </c>
      <c r="G250" s="38"/>
      <c r="H250" s="38"/>
      <c r="I250" s="40">
        <v>29.2</v>
      </c>
      <c r="J250" s="40">
        <v>45</v>
      </c>
      <c r="K250" s="40">
        <v>45</v>
      </c>
      <c r="L250" s="40">
        <f>K250/J250*100</f>
        <v>100</v>
      </c>
    </row>
    <row r="251" spans="1:12" ht="63" customHeight="1">
      <c r="A251" s="28">
        <v>237</v>
      </c>
      <c r="B251" s="52" t="s">
        <v>369</v>
      </c>
      <c r="C251" s="28">
        <v>901</v>
      </c>
      <c r="D251" s="15">
        <v>707</v>
      </c>
      <c r="E251" s="12" t="s">
        <v>370</v>
      </c>
      <c r="F251" s="12"/>
      <c r="G251" s="38"/>
      <c r="H251" s="38"/>
      <c r="I251" s="39">
        <f>SUM(I252)</f>
        <v>51.8</v>
      </c>
      <c r="J251" s="39">
        <f>SUM(J252)</f>
        <v>0</v>
      </c>
      <c r="K251" s="39">
        <f>SUM(K252)</f>
        <v>0</v>
      </c>
      <c r="L251" s="39">
        <f>SUM(L252)</f>
        <v>0</v>
      </c>
    </row>
    <row r="252" spans="1:12" ht="31.5" customHeight="1">
      <c r="A252" s="28">
        <v>238</v>
      </c>
      <c r="B252" s="13" t="s">
        <v>178</v>
      </c>
      <c r="C252" s="30">
        <v>901</v>
      </c>
      <c r="D252" s="16">
        <v>707</v>
      </c>
      <c r="E252" s="17" t="s">
        <v>370</v>
      </c>
      <c r="F252" s="17" t="s">
        <v>61</v>
      </c>
      <c r="G252" s="38"/>
      <c r="H252" s="38"/>
      <c r="I252" s="40">
        <v>51.8</v>
      </c>
      <c r="J252" s="40">
        <v>0</v>
      </c>
      <c r="K252" s="40">
        <v>0</v>
      </c>
      <c r="L252" s="40">
        <v>0</v>
      </c>
    </row>
    <row r="253" spans="1:12" ht="39.75" customHeight="1">
      <c r="A253" s="28">
        <v>239</v>
      </c>
      <c r="B253" s="14" t="s">
        <v>333</v>
      </c>
      <c r="C253" s="28">
        <v>901</v>
      </c>
      <c r="D253" s="15">
        <v>707</v>
      </c>
      <c r="E253" s="12" t="s">
        <v>150</v>
      </c>
      <c r="F253" s="12"/>
      <c r="G253" s="38"/>
      <c r="H253" s="38"/>
      <c r="I253" s="39">
        <f>SUM(I254+I263)</f>
        <v>3769.7</v>
      </c>
      <c r="J253" s="39">
        <f>SUM(J254+J263)</f>
        <v>2444.6999999999998</v>
      </c>
      <c r="K253" s="39">
        <f>SUM(K254+K263)</f>
        <v>2262.9</v>
      </c>
      <c r="L253" s="39">
        <f t="shared" ref="L253:L262" si="23">K253/J253*100</f>
        <v>92.563504724506089</v>
      </c>
    </row>
    <row r="254" spans="1:12" ht="36" customHeight="1">
      <c r="A254" s="28">
        <v>240</v>
      </c>
      <c r="B254" s="51" t="s">
        <v>218</v>
      </c>
      <c r="C254" s="28">
        <v>901</v>
      </c>
      <c r="D254" s="15">
        <v>707</v>
      </c>
      <c r="E254" s="12" t="s">
        <v>268</v>
      </c>
      <c r="F254" s="12"/>
      <c r="G254" s="38"/>
      <c r="H254" s="38"/>
      <c r="I254" s="39">
        <f>SUM(I255+I257+I260)</f>
        <v>3739.3999999999996</v>
      </c>
      <c r="J254" s="39">
        <v>2444.6999999999998</v>
      </c>
      <c r="K254" s="39">
        <v>2262.9</v>
      </c>
      <c r="L254" s="39">
        <f t="shared" si="23"/>
        <v>92.563504724506089</v>
      </c>
    </row>
    <row r="255" spans="1:12" ht="69" customHeight="1">
      <c r="A255" s="28">
        <v>241</v>
      </c>
      <c r="B255" s="42" t="s">
        <v>267</v>
      </c>
      <c r="C255" s="28">
        <v>901</v>
      </c>
      <c r="D255" s="15">
        <v>707</v>
      </c>
      <c r="E255" s="12" t="s">
        <v>269</v>
      </c>
      <c r="F255" s="12"/>
      <c r="G255" s="41"/>
      <c r="H255" s="41"/>
      <c r="I255" s="39">
        <f>SUM(I256:I256)</f>
        <v>178.1</v>
      </c>
      <c r="J255" s="39">
        <f>SUM(J256:J256)</f>
        <v>181.79999999999998</v>
      </c>
      <c r="K255" s="39">
        <f>SUM(K256)</f>
        <v>0</v>
      </c>
      <c r="L255" s="39">
        <f t="shared" si="23"/>
        <v>0</v>
      </c>
    </row>
    <row r="256" spans="1:12" ht="20.25" customHeight="1">
      <c r="A256" s="28">
        <v>242</v>
      </c>
      <c r="B256" s="13" t="s">
        <v>287</v>
      </c>
      <c r="C256" s="30">
        <v>901</v>
      </c>
      <c r="D256" s="16">
        <v>707</v>
      </c>
      <c r="E256" s="17" t="s">
        <v>269</v>
      </c>
      <c r="F256" s="17" t="s">
        <v>288</v>
      </c>
      <c r="G256" s="38"/>
      <c r="H256" s="38"/>
      <c r="I256" s="40">
        <v>178.1</v>
      </c>
      <c r="J256" s="40">
        <f>178.1+3.7</f>
        <v>181.79999999999998</v>
      </c>
      <c r="K256" s="40">
        <v>0</v>
      </c>
      <c r="L256" s="40">
        <f t="shared" si="23"/>
        <v>0</v>
      </c>
    </row>
    <row r="257" spans="1:12" ht="42" customHeight="1">
      <c r="A257" s="28">
        <v>243</v>
      </c>
      <c r="B257" s="14" t="s">
        <v>375</v>
      </c>
      <c r="C257" s="28">
        <v>901</v>
      </c>
      <c r="D257" s="15">
        <v>707</v>
      </c>
      <c r="E257" s="12" t="s">
        <v>376</v>
      </c>
      <c r="F257" s="12"/>
      <c r="G257" s="38"/>
      <c r="H257" s="38"/>
      <c r="I257" s="39">
        <f>SUM(I258:I259)</f>
        <v>1677.1999999999998</v>
      </c>
      <c r="J257" s="39">
        <f>SUM(J258:J259)</f>
        <v>1163.9000000000001</v>
      </c>
      <c r="K257" s="39">
        <f>SUM(K258:K259)</f>
        <v>1163.8</v>
      </c>
      <c r="L257" s="39">
        <f t="shared" si="23"/>
        <v>99.991408196580451</v>
      </c>
    </row>
    <row r="258" spans="1:12" ht="30.75" customHeight="1">
      <c r="A258" s="28">
        <v>244</v>
      </c>
      <c r="B258" s="13" t="s">
        <v>178</v>
      </c>
      <c r="C258" s="30">
        <v>901</v>
      </c>
      <c r="D258" s="16">
        <v>707</v>
      </c>
      <c r="E258" s="17" t="s">
        <v>376</v>
      </c>
      <c r="F258" s="17" t="s">
        <v>61</v>
      </c>
      <c r="G258" s="38"/>
      <c r="H258" s="38"/>
      <c r="I258" s="40">
        <v>916.3</v>
      </c>
      <c r="J258" s="40">
        <v>403</v>
      </c>
      <c r="K258" s="40">
        <v>402.9</v>
      </c>
      <c r="L258" s="40">
        <f t="shared" si="23"/>
        <v>99.975186104218366</v>
      </c>
    </row>
    <row r="259" spans="1:12" ht="24.75" customHeight="1">
      <c r="A259" s="28">
        <v>245</v>
      </c>
      <c r="B259" s="13" t="s">
        <v>287</v>
      </c>
      <c r="C259" s="30">
        <v>901</v>
      </c>
      <c r="D259" s="16">
        <v>707</v>
      </c>
      <c r="E259" s="17" t="s">
        <v>376</v>
      </c>
      <c r="F259" s="17" t="s">
        <v>288</v>
      </c>
      <c r="G259" s="38"/>
      <c r="H259" s="38"/>
      <c r="I259" s="40">
        <v>760.9</v>
      </c>
      <c r="J259" s="40">
        <v>760.9</v>
      </c>
      <c r="K259" s="40">
        <v>760.9</v>
      </c>
      <c r="L259" s="40">
        <f t="shared" si="23"/>
        <v>100</v>
      </c>
    </row>
    <row r="260" spans="1:12" ht="40.5" customHeight="1">
      <c r="A260" s="28">
        <v>246</v>
      </c>
      <c r="B260" s="71" t="s">
        <v>337</v>
      </c>
      <c r="C260" s="72">
        <v>901</v>
      </c>
      <c r="D260" s="73">
        <v>707</v>
      </c>
      <c r="E260" s="74" t="s">
        <v>338</v>
      </c>
      <c r="F260" s="74"/>
      <c r="G260" s="75"/>
      <c r="H260" s="75"/>
      <c r="I260" s="76">
        <f>SUM(I261:I262)</f>
        <v>1884.1</v>
      </c>
      <c r="J260" s="76">
        <f>SUM(J261:J262)</f>
        <v>1099.0999999999999</v>
      </c>
      <c r="K260" s="76">
        <f>SUM(K261:K262)</f>
        <v>1099.0999999999999</v>
      </c>
      <c r="L260" s="76">
        <f t="shared" si="23"/>
        <v>100</v>
      </c>
    </row>
    <row r="261" spans="1:12" ht="29.25" customHeight="1">
      <c r="A261" s="28">
        <v>247</v>
      </c>
      <c r="B261" s="77" t="s">
        <v>178</v>
      </c>
      <c r="C261" s="78">
        <v>901</v>
      </c>
      <c r="D261" s="79">
        <v>707</v>
      </c>
      <c r="E261" s="80" t="s">
        <v>338</v>
      </c>
      <c r="F261" s="80" t="s">
        <v>61</v>
      </c>
      <c r="G261" s="75"/>
      <c r="H261" s="75"/>
      <c r="I261" s="82">
        <v>936.9</v>
      </c>
      <c r="J261" s="82">
        <v>172.7</v>
      </c>
      <c r="K261" s="82">
        <v>172.7</v>
      </c>
      <c r="L261" s="82">
        <f t="shared" si="23"/>
        <v>100</v>
      </c>
    </row>
    <row r="262" spans="1:12" ht="20.25" customHeight="1">
      <c r="A262" s="28">
        <v>248</v>
      </c>
      <c r="B262" s="77" t="s">
        <v>287</v>
      </c>
      <c r="C262" s="78">
        <v>901</v>
      </c>
      <c r="D262" s="79">
        <v>707</v>
      </c>
      <c r="E262" s="80" t="s">
        <v>338</v>
      </c>
      <c r="F262" s="80" t="s">
        <v>288</v>
      </c>
      <c r="G262" s="75"/>
      <c r="H262" s="75"/>
      <c r="I262" s="82">
        <v>947.2</v>
      </c>
      <c r="J262" s="82">
        <v>926.4</v>
      </c>
      <c r="K262" s="82">
        <v>926.4</v>
      </c>
      <c r="L262" s="82">
        <f t="shared" si="23"/>
        <v>100</v>
      </c>
    </row>
    <row r="263" spans="1:12" ht="55.5" customHeight="1">
      <c r="A263" s="28">
        <v>249</v>
      </c>
      <c r="B263" s="71" t="s">
        <v>371</v>
      </c>
      <c r="C263" s="72">
        <v>901</v>
      </c>
      <c r="D263" s="73">
        <v>707</v>
      </c>
      <c r="E263" s="74" t="s">
        <v>336</v>
      </c>
      <c r="F263" s="12"/>
      <c r="G263" s="41"/>
      <c r="H263" s="41"/>
      <c r="I263" s="39">
        <f t="shared" ref="I263:L264" si="24">SUM(I264)</f>
        <v>30.3</v>
      </c>
      <c r="J263" s="39">
        <f t="shared" si="24"/>
        <v>0</v>
      </c>
      <c r="K263" s="39">
        <f t="shared" si="24"/>
        <v>0</v>
      </c>
      <c r="L263" s="39">
        <f t="shared" si="24"/>
        <v>0</v>
      </c>
    </row>
    <row r="264" spans="1:12" ht="45.75" customHeight="1">
      <c r="A264" s="28">
        <v>250</v>
      </c>
      <c r="B264" s="91" t="s">
        <v>334</v>
      </c>
      <c r="C264" s="72">
        <v>901</v>
      </c>
      <c r="D264" s="73">
        <v>707</v>
      </c>
      <c r="E264" s="74" t="s">
        <v>335</v>
      </c>
      <c r="F264" s="74"/>
      <c r="G264" s="81"/>
      <c r="H264" s="81"/>
      <c r="I264" s="76">
        <f t="shared" si="24"/>
        <v>30.3</v>
      </c>
      <c r="J264" s="76">
        <f t="shared" si="24"/>
        <v>0</v>
      </c>
      <c r="K264" s="76">
        <f t="shared" si="24"/>
        <v>0</v>
      </c>
      <c r="L264" s="76">
        <f t="shared" si="24"/>
        <v>0</v>
      </c>
    </row>
    <row r="265" spans="1:12" ht="31.5" customHeight="1">
      <c r="A265" s="28">
        <v>251</v>
      </c>
      <c r="B265" s="77" t="s">
        <v>178</v>
      </c>
      <c r="C265" s="78">
        <v>901</v>
      </c>
      <c r="D265" s="79">
        <v>707</v>
      </c>
      <c r="E265" s="80" t="s">
        <v>335</v>
      </c>
      <c r="F265" s="80" t="s">
        <v>61</v>
      </c>
      <c r="G265" s="81"/>
      <c r="H265" s="81"/>
      <c r="I265" s="82">
        <v>30.3</v>
      </c>
      <c r="J265" s="82">
        <f>30.3-30.3</f>
        <v>0</v>
      </c>
      <c r="K265" s="82">
        <v>0</v>
      </c>
      <c r="L265" s="82">
        <f>30.3-30.3</f>
        <v>0</v>
      </c>
    </row>
    <row r="266" spans="1:12" ht="41.25" customHeight="1">
      <c r="A266" s="28">
        <v>252</v>
      </c>
      <c r="B266" s="14" t="s">
        <v>372</v>
      </c>
      <c r="C266" s="28">
        <v>901</v>
      </c>
      <c r="D266" s="15">
        <v>707</v>
      </c>
      <c r="E266" s="12" t="s">
        <v>305</v>
      </c>
      <c r="F266" s="12"/>
      <c r="G266" s="41"/>
      <c r="H266" s="41"/>
      <c r="I266" s="39">
        <f>SUM(I267+I269)</f>
        <v>33.299999999999997</v>
      </c>
      <c r="J266" s="39">
        <f>SUM(J267+J269)</f>
        <v>28.3</v>
      </c>
      <c r="K266" s="39">
        <f>SUM(K267+K269)</f>
        <v>12.4</v>
      </c>
      <c r="L266" s="39">
        <f>K266/J266*100</f>
        <v>43.816254416961129</v>
      </c>
    </row>
    <row r="267" spans="1:12" ht="44.25" customHeight="1">
      <c r="A267" s="28">
        <v>253</v>
      </c>
      <c r="B267" s="14" t="s">
        <v>199</v>
      </c>
      <c r="C267" s="28">
        <v>901</v>
      </c>
      <c r="D267" s="15">
        <v>707</v>
      </c>
      <c r="E267" s="12" t="s">
        <v>201</v>
      </c>
      <c r="F267" s="12"/>
      <c r="G267" s="41"/>
      <c r="H267" s="41"/>
      <c r="I267" s="39">
        <f>SUM(I268)</f>
        <v>13.5</v>
      </c>
      <c r="J267" s="39">
        <f>SUM(J268)</f>
        <v>13.5</v>
      </c>
      <c r="K267" s="39">
        <f>SUM(K268)</f>
        <v>6.9</v>
      </c>
      <c r="L267" s="39">
        <f>SUM(L268)</f>
        <v>51.111111111111121</v>
      </c>
    </row>
    <row r="268" spans="1:12" ht="31.5" customHeight="1">
      <c r="A268" s="28">
        <v>254</v>
      </c>
      <c r="B268" s="13" t="s">
        <v>178</v>
      </c>
      <c r="C268" s="30">
        <v>901</v>
      </c>
      <c r="D268" s="16">
        <v>707</v>
      </c>
      <c r="E268" s="17" t="s">
        <v>201</v>
      </c>
      <c r="F268" s="17" t="s">
        <v>61</v>
      </c>
      <c r="G268" s="38"/>
      <c r="H268" s="38"/>
      <c r="I268" s="40">
        <v>13.5</v>
      </c>
      <c r="J268" s="40">
        <v>13.5</v>
      </c>
      <c r="K268" s="40">
        <v>6.9</v>
      </c>
      <c r="L268" s="40">
        <f>K268/J268*100</f>
        <v>51.111111111111121</v>
      </c>
    </row>
    <row r="269" spans="1:12" ht="36" customHeight="1">
      <c r="A269" s="28">
        <v>255</v>
      </c>
      <c r="B269" s="14" t="s">
        <v>200</v>
      </c>
      <c r="C269" s="28">
        <v>901</v>
      </c>
      <c r="D269" s="15">
        <v>707</v>
      </c>
      <c r="E269" s="12" t="s">
        <v>202</v>
      </c>
      <c r="F269" s="12"/>
      <c r="G269" s="41"/>
      <c r="H269" s="41"/>
      <c r="I269" s="39">
        <f>SUM(I270)</f>
        <v>19.8</v>
      </c>
      <c r="J269" s="39">
        <f>SUM(J270)</f>
        <v>14.8</v>
      </c>
      <c r="K269" s="39">
        <f>SUM(K270)</f>
        <v>5.5</v>
      </c>
      <c r="L269" s="39">
        <f>SUM(L270)</f>
        <v>37.162162162162161</v>
      </c>
    </row>
    <row r="270" spans="1:12" ht="31.5" customHeight="1">
      <c r="A270" s="28">
        <v>256</v>
      </c>
      <c r="B270" s="13" t="s">
        <v>178</v>
      </c>
      <c r="C270" s="30">
        <v>901</v>
      </c>
      <c r="D270" s="16">
        <v>707</v>
      </c>
      <c r="E270" s="17" t="s">
        <v>202</v>
      </c>
      <c r="F270" s="17" t="s">
        <v>61</v>
      </c>
      <c r="G270" s="38"/>
      <c r="H270" s="38"/>
      <c r="I270" s="40">
        <v>19.8</v>
      </c>
      <c r="J270" s="40">
        <f>19.8-5</f>
        <v>14.8</v>
      </c>
      <c r="K270" s="40">
        <v>5.5</v>
      </c>
      <c r="L270" s="40">
        <f>K270/J270*100</f>
        <v>37.162162162162161</v>
      </c>
    </row>
    <row r="271" spans="1:12" ht="39" customHeight="1">
      <c r="A271" s="28">
        <v>257</v>
      </c>
      <c r="B271" s="14" t="s">
        <v>315</v>
      </c>
      <c r="C271" s="28">
        <v>901</v>
      </c>
      <c r="D271" s="15">
        <v>707</v>
      </c>
      <c r="E271" s="12" t="s">
        <v>317</v>
      </c>
      <c r="F271" s="12"/>
      <c r="G271" s="38"/>
      <c r="H271" s="38"/>
      <c r="I271" s="39">
        <f t="shared" ref="I271:L272" si="25">SUM(I272)</f>
        <v>15</v>
      </c>
      <c r="J271" s="39">
        <f t="shared" si="25"/>
        <v>15</v>
      </c>
      <c r="K271" s="39">
        <f t="shared" si="25"/>
        <v>15</v>
      </c>
      <c r="L271" s="39">
        <f t="shared" si="25"/>
        <v>100</v>
      </c>
    </row>
    <row r="272" spans="1:12" ht="40.5" customHeight="1">
      <c r="A272" s="28">
        <v>258</v>
      </c>
      <c r="B272" s="14" t="s">
        <v>316</v>
      </c>
      <c r="C272" s="28">
        <v>901</v>
      </c>
      <c r="D272" s="15">
        <v>707</v>
      </c>
      <c r="E272" s="12" t="s">
        <v>318</v>
      </c>
      <c r="F272" s="12"/>
      <c r="G272" s="38"/>
      <c r="H272" s="38"/>
      <c r="I272" s="39">
        <f t="shared" si="25"/>
        <v>15</v>
      </c>
      <c r="J272" s="39">
        <f t="shared" si="25"/>
        <v>15</v>
      </c>
      <c r="K272" s="39">
        <f t="shared" si="25"/>
        <v>15</v>
      </c>
      <c r="L272" s="39">
        <f t="shared" si="25"/>
        <v>100</v>
      </c>
    </row>
    <row r="273" spans="1:12" ht="32.25" customHeight="1">
      <c r="A273" s="28">
        <v>259</v>
      </c>
      <c r="B273" s="13" t="s">
        <v>178</v>
      </c>
      <c r="C273" s="30">
        <v>901</v>
      </c>
      <c r="D273" s="16">
        <v>707</v>
      </c>
      <c r="E273" s="17" t="s">
        <v>318</v>
      </c>
      <c r="F273" s="17" t="s">
        <v>61</v>
      </c>
      <c r="G273" s="38"/>
      <c r="H273" s="38"/>
      <c r="I273" s="40">
        <v>15</v>
      </c>
      <c r="J273" s="40">
        <v>15</v>
      </c>
      <c r="K273" s="40">
        <v>15</v>
      </c>
      <c r="L273" s="40">
        <f>K273/J273*100</f>
        <v>100</v>
      </c>
    </row>
    <row r="274" spans="1:12" ht="20.25" customHeight="1">
      <c r="A274" s="28">
        <v>260</v>
      </c>
      <c r="B274" s="14" t="s">
        <v>289</v>
      </c>
      <c r="C274" s="28">
        <v>901</v>
      </c>
      <c r="D274" s="15">
        <v>709</v>
      </c>
      <c r="E274" s="12"/>
      <c r="F274" s="12"/>
      <c r="G274" s="38"/>
      <c r="H274" s="38"/>
      <c r="I274" s="39">
        <f>SUM(I275+I281+I286+I291+I296+I299)</f>
        <v>204.6</v>
      </c>
      <c r="J274" s="39">
        <f>SUM(J275+J281+J286+J291+J296+J299)</f>
        <v>93.3</v>
      </c>
      <c r="K274" s="39">
        <f>SUM(K275+K281+K286+K291+K296+K299)</f>
        <v>51.5</v>
      </c>
      <c r="L274" s="39">
        <f>K274/J274*100</f>
        <v>55.198285101822073</v>
      </c>
    </row>
    <row r="275" spans="1:12" ht="46.5" customHeight="1">
      <c r="A275" s="28">
        <v>261</v>
      </c>
      <c r="B275" s="14" t="s">
        <v>434</v>
      </c>
      <c r="C275" s="28">
        <v>901</v>
      </c>
      <c r="D275" s="15">
        <v>709</v>
      </c>
      <c r="E275" s="12" t="s">
        <v>283</v>
      </c>
      <c r="F275" s="12"/>
      <c r="G275" s="15">
        <v>709</v>
      </c>
      <c r="H275" s="12" t="s">
        <v>283</v>
      </c>
      <c r="I275" s="87">
        <f>SUM(I276)</f>
        <v>20.8</v>
      </c>
      <c r="J275" s="87">
        <f>SUM(J276)</f>
        <v>0</v>
      </c>
      <c r="K275" s="87">
        <f>SUM(K276)</f>
        <v>0</v>
      </c>
      <c r="L275" s="87">
        <v>0</v>
      </c>
    </row>
    <row r="276" spans="1:12" ht="51" customHeight="1">
      <c r="A276" s="28">
        <v>262</v>
      </c>
      <c r="B276" s="51" t="s">
        <v>279</v>
      </c>
      <c r="C276" s="28">
        <v>901</v>
      </c>
      <c r="D276" s="15">
        <v>709</v>
      </c>
      <c r="E276" s="12" t="s">
        <v>281</v>
      </c>
      <c r="F276" s="12"/>
      <c r="G276" s="15">
        <v>709</v>
      </c>
      <c r="H276" s="12" t="s">
        <v>281</v>
      </c>
      <c r="I276" s="87">
        <f>SUM(I277+I279)</f>
        <v>20.8</v>
      </c>
      <c r="J276" s="87">
        <f>SUM(J277+J279)</f>
        <v>0</v>
      </c>
      <c r="K276" s="87">
        <f>SUM(K277+K279)</f>
        <v>0</v>
      </c>
      <c r="L276" s="87">
        <v>0</v>
      </c>
    </row>
    <row r="277" spans="1:12" ht="32.25" customHeight="1">
      <c r="A277" s="28">
        <v>263</v>
      </c>
      <c r="B277" s="45" t="s">
        <v>280</v>
      </c>
      <c r="C277" s="28">
        <v>901</v>
      </c>
      <c r="D277" s="15">
        <v>709</v>
      </c>
      <c r="E277" s="12" t="s">
        <v>282</v>
      </c>
      <c r="F277" s="12"/>
      <c r="G277" s="15">
        <v>709</v>
      </c>
      <c r="H277" s="12" t="s">
        <v>282</v>
      </c>
      <c r="I277" s="87">
        <f>SUM(I278)</f>
        <v>18.8</v>
      </c>
      <c r="J277" s="87">
        <f>SUM(J278)</f>
        <v>0</v>
      </c>
      <c r="K277" s="87">
        <f>SUM(K278)</f>
        <v>0</v>
      </c>
      <c r="L277" s="87">
        <v>0</v>
      </c>
    </row>
    <row r="278" spans="1:12" ht="27" customHeight="1">
      <c r="A278" s="28">
        <v>264</v>
      </c>
      <c r="B278" s="13" t="s">
        <v>178</v>
      </c>
      <c r="C278" s="30">
        <v>901</v>
      </c>
      <c r="D278" s="16">
        <v>709</v>
      </c>
      <c r="E278" s="17" t="s">
        <v>282</v>
      </c>
      <c r="F278" s="17" t="s">
        <v>61</v>
      </c>
      <c r="G278" s="16">
        <v>709</v>
      </c>
      <c r="H278" s="17" t="s">
        <v>282</v>
      </c>
      <c r="I278" s="88">
        <v>18.8</v>
      </c>
      <c r="J278" s="88">
        <v>0</v>
      </c>
      <c r="K278" s="88">
        <v>0</v>
      </c>
      <c r="L278" s="88">
        <v>0</v>
      </c>
    </row>
    <row r="279" spans="1:12" ht="51" customHeight="1">
      <c r="A279" s="28">
        <v>265</v>
      </c>
      <c r="B279" s="14" t="s">
        <v>303</v>
      </c>
      <c r="C279" s="28">
        <v>901</v>
      </c>
      <c r="D279" s="15">
        <v>709</v>
      </c>
      <c r="E279" s="12" t="s">
        <v>304</v>
      </c>
      <c r="F279" s="12"/>
      <c r="G279" s="15">
        <v>709</v>
      </c>
      <c r="H279" s="12" t="s">
        <v>304</v>
      </c>
      <c r="I279" s="87">
        <f>SUM(I280)</f>
        <v>2</v>
      </c>
      <c r="J279" s="87">
        <f>SUM(J280)</f>
        <v>0</v>
      </c>
      <c r="K279" s="87">
        <f>SUM(K280)</f>
        <v>0</v>
      </c>
      <c r="L279" s="87">
        <f>SUM(L280)</f>
        <v>0</v>
      </c>
    </row>
    <row r="280" spans="1:12" ht="27.75" customHeight="1">
      <c r="A280" s="28">
        <v>266</v>
      </c>
      <c r="B280" s="13" t="s">
        <v>178</v>
      </c>
      <c r="C280" s="30">
        <v>901</v>
      </c>
      <c r="D280" s="16">
        <v>709</v>
      </c>
      <c r="E280" s="17" t="s">
        <v>304</v>
      </c>
      <c r="F280" s="17" t="s">
        <v>61</v>
      </c>
      <c r="G280" s="16">
        <v>709</v>
      </c>
      <c r="H280" s="17" t="s">
        <v>304</v>
      </c>
      <c r="I280" s="88">
        <v>2</v>
      </c>
      <c r="J280" s="88">
        <v>0</v>
      </c>
      <c r="K280" s="88">
        <v>0</v>
      </c>
      <c r="L280" s="88">
        <v>0</v>
      </c>
    </row>
    <row r="281" spans="1:12" ht="42.75" customHeight="1">
      <c r="A281" s="28">
        <v>267</v>
      </c>
      <c r="B281" s="14" t="s">
        <v>333</v>
      </c>
      <c r="C281" s="28">
        <v>901</v>
      </c>
      <c r="D281" s="15">
        <v>709</v>
      </c>
      <c r="E281" s="12" t="s">
        <v>150</v>
      </c>
      <c r="F281" s="12"/>
      <c r="G281" s="38"/>
      <c r="H281" s="38"/>
      <c r="I281" s="39">
        <f>SUM(I282+I284)</f>
        <v>29.6</v>
      </c>
      <c r="J281" s="39">
        <f>SUM(J282+J284)</f>
        <v>55.9</v>
      </c>
      <c r="K281" s="39">
        <f>SUM(K282+K284)</f>
        <v>35</v>
      </c>
      <c r="L281" s="39">
        <f>K281/J281*100</f>
        <v>62.611806797853312</v>
      </c>
    </row>
    <row r="282" spans="1:12" ht="57.75" customHeight="1">
      <c r="A282" s="28">
        <v>268</v>
      </c>
      <c r="B282" s="42" t="s">
        <v>267</v>
      </c>
      <c r="C282" s="28">
        <v>901</v>
      </c>
      <c r="D282" s="15">
        <v>709</v>
      </c>
      <c r="E282" s="12" t="s">
        <v>269</v>
      </c>
      <c r="F282" s="12"/>
      <c r="G282" s="38"/>
      <c r="H282" s="38"/>
      <c r="I282" s="39">
        <f>SUM(I283)</f>
        <v>14.6</v>
      </c>
      <c r="J282" s="39">
        <f>SUM(J283)</f>
        <v>10.899999999999999</v>
      </c>
      <c r="K282" s="39">
        <f>SUM(K283)</f>
        <v>0</v>
      </c>
      <c r="L282" s="39">
        <f>SUM(L283)</f>
        <v>0</v>
      </c>
    </row>
    <row r="283" spans="1:12" ht="28.5" customHeight="1">
      <c r="A283" s="28">
        <v>269</v>
      </c>
      <c r="B283" s="13" t="s">
        <v>178</v>
      </c>
      <c r="C283" s="30">
        <v>901</v>
      </c>
      <c r="D283" s="16">
        <v>709</v>
      </c>
      <c r="E283" s="17" t="s">
        <v>269</v>
      </c>
      <c r="F283" s="17" t="s">
        <v>61</v>
      </c>
      <c r="G283" s="38"/>
      <c r="H283" s="38"/>
      <c r="I283" s="40">
        <v>14.6</v>
      </c>
      <c r="J283" s="40">
        <f>14.6-3.7</f>
        <v>10.899999999999999</v>
      </c>
      <c r="K283" s="40">
        <v>0</v>
      </c>
      <c r="L283" s="40">
        <f>K283/J283*100</f>
        <v>0</v>
      </c>
    </row>
    <row r="284" spans="1:12" ht="47.25" customHeight="1">
      <c r="A284" s="28">
        <v>270</v>
      </c>
      <c r="B284" s="14" t="s">
        <v>319</v>
      </c>
      <c r="C284" s="28">
        <v>901</v>
      </c>
      <c r="D284" s="15">
        <v>709</v>
      </c>
      <c r="E284" s="12" t="s">
        <v>321</v>
      </c>
      <c r="F284" s="12"/>
      <c r="G284" s="38"/>
      <c r="H284" s="38"/>
      <c r="I284" s="39">
        <f>SUM(I285)</f>
        <v>15</v>
      </c>
      <c r="J284" s="39">
        <f>SUM(J285)</f>
        <v>45</v>
      </c>
      <c r="K284" s="39">
        <f>SUM(K285)</f>
        <v>35</v>
      </c>
      <c r="L284" s="39">
        <f>SUM(L285)</f>
        <v>77.777777777777786</v>
      </c>
    </row>
    <row r="285" spans="1:12" ht="18" customHeight="1">
      <c r="A285" s="28">
        <v>271</v>
      </c>
      <c r="B285" s="13" t="s">
        <v>320</v>
      </c>
      <c r="C285" s="30">
        <v>901</v>
      </c>
      <c r="D285" s="16">
        <v>709</v>
      </c>
      <c r="E285" s="17" t="s">
        <v>321</v>
      </c>
      <c r="F285" s="17" t="s">
        <v>322</v>
      </c>
      <c r="G285" s="38"/>
      <c r="H285" s="38"/>
      <c r="I285" s="40">
        <f>90-75</f>
        <v>15</v>
      </c>
      <c r="J285" s="40">
        <v>45</v>
      </c>
      <c r="K285" s="40">
        <v>35</v>
      </c>
      <c r="L285" s="40">
        <f>K285/J285*100</f>
        <v>77.777777777777786</v>
      </c>
    </row>
    <row r="286" spans="1:12" ht="39" customHeight="1">
      <c r="A286" s="28">
        <v>272</v>
      </c>
      <c r="B286" s="14" t="s">
        <v>435</v>
      </c>
      <c r="C286" s="28">
        <v>901</v>
      </c>
      <c r="D286" s="15">
        <v>709</v>
      </c>
      <c r="E286" s="12" t="s">
        <v>187</v>
      </c>
      <c r="F286" s="12"/>
      <c r="G286" s="38"/>
      <c r="H286" s="38"/>
      <c r="I286" s="39">
        <f>SUM(I287+I289)</f>
        <v>20.8</v>
      </c>
      <c r="J286" s="39">
        <f>SUM(J287+J289)</f>
        <v>20.8</v>
      </c>
      <c r="K286" s="39">
        <f>SUM(K287+K289)</f>
        <v>5</v>
      </c>
      <c r="L286" s="39">
        <f>K286/J286*100</f>
        <v>24.038461538461537</v>
      </c>
    </row>
    <row r="287" spans="1:12" ht="54" customHeight="1">
      <c r="A287" s="28">
        <v>273</v>
      </c>
      <c r="B287" s="51" t="s">
        <v>209</v>
      </c>
      <c r="C287" s="28">
        <v>901</v>
      </c>
      <c r="D287" s="15">
        <v>709</v>
      </c>
      <c r="E287" s="12" t="s">
        <v>188</v>
      </c>
      <c r="F287" s="12"/>
      <c r="G287" s="38"/>
      <c r="H287" s="38"/>
      <c r="I287" s="39">
        <f>SUM(I288)</f>
        <v>10.8</v>
      </c>
      <c r="J287" s="39">
        <f>SUM(J288)</f>
        <v>10.8</v>
      </c>
      <c r="K287" s="39">
        <f>SUM(K288)</f>
        <v>0</v>
      </c>
      <c r="L287" s="39">
        <f>SUM(L288)</f>
        <v>0</v>
      </c>
    </row>
    <row r="288" spans="1:12" ht="27" customHeight="1">
      <c r="A288" s="28">
        <v>274</v>
      </c>
      <c r="B288" s="13" t="s">
        <v>178</v>
      </c>
      <c r="C288" s="30">
        <v>901</v>
      </c>
      <c r="D288" s="16">
        <v>709</v>
      </c>
      <c r="E288" s="17" t="s">
        <v>188</v>
      </c>
      <c r="F288" s="17" t="s">
        <v>61</v>
      </c>
      <c r="G288" s="38"/>
      <c r="H288" s="38"/>
      <c r="I288" s="40">
        <v>10.8</v>
      </c>
      <c r="J288" s="40">
        <v>10.8</v>
      </c>
      <c r="K288" s="40">
        <v>0</v>
      </c>
      <c r="L288" s="40">
        <f>K288/J288*100</f>
        <v>0</v>
      </c>
    </row>
    <row r="289" spans="1:12" ht="36.75" customHeight="1">
      <c r="A289" s="28">
        <v>275</v>
      </c>
      <c r="B289" s="51" t="s">
        <v>185</v>
      </c>
      <c r="C289" s="28">
        <v>901</v>
      </c>
      <c r="D289" s="15">
        <v>709</v>
      </c>
      <c r="E289" s="12" t="s">
        <v>189</v>
      </c>
      <c r="F289" s="12"/>
      <c r="G289" s="38"/>
      <c r="H289" s="38"/>
      <c r="I289" s="39">
        <f>SUM(I290)</f>
        <v>10</v>
      </c>
      <c r="J289" s="39">
        <f>SUM(J290)</f>
        <v>10</v>
      </c>
      <c r="K289" s="39">
        <f>SUM(K290)</f>
        <v>5</v>
      </c>
      <c r="L289" s="39">
        <f>SUM(L290)</f>
        <v>50</v>
      </c>
    </row>
    <row r="290" spans="1:12" ht="27" customHeight="1">
      <c r="A290" s="28">
        <v>276</v>
      </c>
      <c r="B290" s="13" t="s">
        <v>178</v>
      </c>
      <c r="C290" s="30">
        <v>901</v>
      </c>
      <c r="D290" s="16">
        <v>709</v>
      </c>
      <c r="E290" s="17" t="s">
        <v>189</v>
      </c>
      <c r="F290" s="17" t="s">
        <v>61</v>
      </c>
      <c r="G290" s="38"/>
      <c r="H290" s="38"/>
      <c r="I290" s="40">
        <v>10</v>
      </c>
      <c r="J290" s="40">
        <v>10</v>
      </c>
      <c r="K290" s="40">
        <v>5</v>
      </c>
      <c r="L290" s="40">
        <f>K290/J290*100</f>
        <v>50</v>
      </c>
    </row>
    <row r="291" spans="1:12" ht="48" customHeight="1">
      <c r="A291" s="28">
        <v>277</v>
      </c>
      <c r="B291" s="45" t="s">
        <v>436</v>
      </c>
      <c r="C291" s="28">
        <v>901</v>
      </c>
      <c r="D291" s="15">
        <v>709</v>
      </c>
      <c r="E291" s="12" t="s">
        <v>190</v>
      </c>
      <c r="F291" s="12"/>
      <c r="G291" s="41"/>
      <c r="H291" s="41"/>
      <c r="I291" s="39">
        <f>SUM(I292+I294)</f>
        <v>8.3000000000000007</v>
      </c>
      <c r="J291" s="39">
        <f>SUM(J292+J294)</f>
        <v>2</v>
      </c>
      <c r="K291" s="39">
        <f>SUM(K292+K294)</f>
        <v>2</v>
      </c>
      <c r="L291" s="39">
        <v>100</v>
      </c>
    </row>
    <row r="292" spans="1:12" ht="18.75" customHeight="1">
      <c r="A292" s="28">
        <v>278</v>
      </c>
      <c r="B292" s="51" t="s">
        <v>186</v>
      </c>
      <c r="C292" s="28">
        <v>901</v>
      </c>
      <c r="D292" s="15">
        <v>709</v>
      </c>
      <c r="E292" s="12" t="s">
        <v>191</v>
      </c>
      <c r="F292" s="12"/>
      <c r="G292" s="41"/>
      <c r="H292" s="41"/>
      <c r="I292" s="39">
        <f>SUM(I293)</f>
        <v>2.2999999999999998</v>
      </c>
      <c r="J292" s="39">
        <f>SUM(J293)</f>
        <v>0</v>
      </c>
      <c r="K292" s="39">
        <f>SUM(K293)</f>
        <v>0</v>
      </c>
      <c r="L292" s="40">
        <v>0</v>
      </c>
    </row>
    <row r="293" spans="1:12" ht="27" customHeight="1">
      <c r="A293" s="28">
        <v>279</v>
      </c>
      <c r="B293" s="13" t="s">
        <v>178</v>
      </c>
      <c r="C293" s="30">
        <v>901</v>
      </c>
      <c r="D293" s="16">
        <v>709</v>
      </c>
      <c r="E293" s="17" t="s">
        <v>191</v>
      </c>
      <c r="F293" s="17" t="s">
        <v>61</v>
      </c>
      <c r="G293" s="38"/>
      <c r="H293" s="38"/>
      <c r="I293" s="40">
        <v>2.2999999999999998</v>
      </c>
      <c r="J293" s="40">
        <v>0</v>
      </c>
      <c r="K293" s="40">
        <v>0</v>
      </c>
      <c r="L293" s="40">
        <v>0</v>
      </c>
    </row>
    <row r="294" spans="1:12" ht="54" customHeight="1">
      <c r="A294" s="28">
        <v>280</v>
      </c>
      <c r="B294" s="51" t="s">
        <v>339</v>
      </c>
      <c r="C294" s="28">
        <v>901</v>
      </c>
      <c r="D294" s="15">
        <v>709</v>
      </c>
      <c r="E294" s="12" t="s">
        <v>192</v>
      </c>
      <c r="F294" s="12"/>
      <c r="G294" s="41"/>
      <c r="H294" s="41"/>
      <c r="I294" s="39">
        <f>SUM(I295)</f>
        <v>6</v>
      </c>
      <c r="J294" s="39">
        <f>SUM(J295)</f>
        <v>2</v>
      </c>
      <c r="K294" s="39">
        <f>SUM(K295)</f>
        <v>2</v>
      </c>
      <c r="L294" s="39">
        <f>SUM(L295)</f>
        <v>100</v>
      </c>
    </row>
    <row r="295" spans="1:12" ht="27" customHeight="1">
      <c r="A295" s="28">
        <v>281</v>
      </c>
      <c r="B295" s="13" t="s">
        <v>178</v>
      </c>
      <c r="C295" s="30">
        <v>901</v>
      </c>
      <c r="D295" s="16">
        <v>709</v>
      </c>
      <c r="E295" s="17" t="s">
        <v>192</v>
      </c>
      <c r="F295" s="17" t="s">
        <v>61</v>
      </c>
      <c r="G295" s="38"/>
      <c r="H295" s="38"/>
      <c r="I295" s="40">
        <v>6</v>
      </c>
      <c r="J295" s="40">
        <v>2</v>
      </c>
      <c r="K295" s="40">
        <v>2</v>
      </c>
      <c r="L295" s="40">
        <f>K295/J295*100</f>
        <v>100</v>
      </c>
    </row>
    <row r="296" spans="1:12" ht="39" customHeight="1">
      <c r="A296" s="28">
        <v>282</v>
      </c>
      <c r="B296" s="14" t="s">
        <v>372</v>
      </c>
      <c r="C296" s="28">
        <v>901</v>
      </c>
      <c r="D296" s="15">
        <v>709</v>
      </c>
      <c r="E296" s="12" t="s">
        <v>305</v>
      </c>
      <c r="F296" s="12"/>
      <c r="G296" s="41"/>
      <c r="H296" s="41"/>
      <c r="I296" s="39">
        <f t="shared" ref="I296:K297" si="26">SUM(I297)</f>
        <v>5.0999999999999996</v>
      </c>
      <c r="J296" s="39">
        <f t="shared" si="26"/>
        <v>5.0999999999999996</v>
      </c>
      <c r="K296" s="39">
        <f t="shared" si="26"/>
        <v>0</v>
      </c>
      <c r="L296" s="39">
        <f>K296/J296*100</f>
        <v>0</v>
      </c>
    </row>
    <row r="297" spans="1:12" ht="45" customHeight="1">
      <c r="A297" s="28">
        <v>283</v>
      </c>
      <c r="B297" s="14" t="s">
        <v>199</v>
      </c>
      <c r="C297" s="28">
        <v>901</v>
      </c>
      <c r="D297" s="15">
        <v>709</v>
      </c>
      <c r="E297" s="12" t="s">
        <v>201</v>
      </c>
      <c r="F297" s="12"/>
      <c r="G297" s="41"/>
      <c r="H297" s="41"/>
      <c r="I297" s="39">
        <f t="shared" si="26"/>
        <v>5.0999999999999996</v>
      </c>
      <c r="J297" s="39">
        <f t="shared" si="26"/>
        <v>5.0999999999999996</v>
      </c>
      <c r="K297" s="39">
        <f t="shared" si="26"/>
        <v>0</v>
      </c>
      <c r="L297" s="39">
        <f>K297/J297*100</f>
        <v>0</v>
      </c>
    </row>
    <row r="298" spans="1:12" ht="33" customHeight="1">
      <c r="A298" s="28">
        <v>284</v>
      </c>
      <c r="B298" s="13" t="s">
        <v>178</v>
      </c>
      <c r="C298" s="30">
        <v>901</v>
      </c>
      <c r="D298" s="16">
        <v>709</v>
      </c>
      <c r="E298" s="17" t="s">
        <v>201</v>
      </c>
      <c r="F298" s="17" t="s">
        <v>61</v>
      </c>
      <c r="G298" s="38"/>
      <c r="H298" s="38"/>
      <c r="I298" s="40">
        <v>5.0999999999999996</v>
      </c>
      <c r="J298" s="40">
        <v>5.0999999999999996</v>
      </c>
      <c r="K298" s="40">
        <v>0</v>
      </c>
      <c r="L298" s="40">
        <f>K298/J298*100</f>
        <v>0</v>
      </c>
    </row>
    <row r="299" spans="1:12" ht="44.25" customHeight="1">
      <c r="A299" s="28">
        <v>285</v>
      </c>
      <c r="B299" s="45" t="s">
        <v>437</v>
      </c>
      <c r="C299" s="28">
        <v>901</v>
      </c>
      <c r="D299" s="15">
        <v>709</v>
      </c>
      <c r="E299" s="12" t="s">
        <v>238</v>
      </c>
      <c r="F299" s="12"/>
      <c r="G299" s="41"/>
      <c r="H299" s="41"/>
      <c r="I299" s="39">
        <f t="shared" ref="I299:K300" si="27">SUM(I300)</f>
        <v>120</v>
      </c>
      <c r="J299" s="39">
        <f t="shared" si="27"/>
        <v>9.5</v>
      </c>
      <c r="K299" s="39">
        <f t="shared" si="27"/>
        <v>9.5</v>
      </c>
      <c r="L299" s="39">
        <f>K299/J299*100</f>
        <v>100</v>
      </c>
    </row>
    <row r="300" spans="1:12" ht="81" customHeight="1">
      <c r="A300" s="28">
        <v>286</v>
      </c>
      <c r="B300" s="52" t="s">
        <v>237</v>
      </c>
      <c r="C300" s="28">
        <v>901</v>
      </c>
      <c r="D300" s="15">
        <v>709</v>
      </c>
      <c r="E300" s="12" t="s">
        <v>239</v>
      </c>
      <c r="F300" s="12"/>
      <c r="G300" s="41"/>
      <c r="H300" s="41"/>
      <c r="I300" s="39">
        <f t="shared" si="27"/>
        <v>120</v>
      </c>
      <c r="J300" s="39">
        <f t="shared" si="27"/>
        <v>9.5</v>
      </c>
      <c r="K300" s="39">
        <f t="shared" si="27"/>
        <v>9.5</v>
      </c>
      <c r="L300" s="39">
        <f>SUM(L301)</f>
        <v>100</v>
      </c>
    </row>
    <row r="301" spans="1:12" ht="33" customHeight="1">
      <c r="A301" s="28">
        <v>287</v>
      </c>
      <c r="B301" s="13" t="s">
        <v>178</v>
      </c>
      <c r="C301" s="30">
        <v>901</v>
      </c>
      <c r="D301" s="16">
        <v>709</v>
      </c>
      <c r="E301" s="17" t="s">
        <v>239</v>
      </c>
      <c r="F301" s="17" t="s">
        <v>61</v>
      </c>
      <c r="G301" s="38"/>
      <c r="H301" s="38"/>
      <c r="I301" s="40">
        <v>120</v>
      </c>
      <c r="J301" s="40">
        <f>120-110.5</f>
        <v>9.5</v>
      </c>
      <c r="K301" s="40">
        <v>9.5</v>
      </c>
      <c r="L301" s="40">
        <f t="shared" ref="L301:L316" si="28">K301/J301*100</f>
        <v>100</v>
      </c>
    </row>
    <row r="302" spans="1:12" ht="18.75" customHeight="1">
      <c r="A302" s="28">
        <v>288</v>
      </c>
      <c r="B302" s="83" t="s">
        <v>31</v>
      </c>
      <c r="C302" s="28">
        <v>901</v>
      </c>
      <c r="D302" s="15">
        <v>800</v>
      </c>
      <c r="E302" s="12"/>
      <c r="F302" s="17"/>
      <c r="G302" s="38"/>
      <c r="H302" s="38"/>
      <c r="I302" s="39">
        <f>I303</f>
        <v>34010.800000000003</v>
      </c>
      <c r="J302" s="39">
        <f>J303</f>
        <v>33627</v>
      </c>
      <c r="K302" s="39">
        <f>SUM(K303)</f>
        <v>31855.300000000003</v>
      </c>
      <c r="L302" s="39">
        <f t="shared" si="28"/>
        <v>94.731317096380891</v>
      </c>
    </row>
    <row r="303" spans="1:12" ht="15.75" customHeight="1">
      <c r="A303" s="28">
        <v>289</v>
      </c>
      <c r="B303" s="14" t="s">
        <v>22</v>
      </c>
      <c r="C303" s="28">
        <v>901</v>
      </c>
      <c r="D303" s="15">
        <v>801</v>
      </c>
      <c r="E303" s="12"/>
      <c r="F303" s="17"/>
      <c r="G303" s="38"/>
      <c r="H303" s="38"/>
      <c r="I303" s="39">
        <f>SUM(I304)</f>
        <v>34010.800000000003</v>
      </c>
      <c r="J303" s="39">
        <f>SUM(J304)</f>
        <v>33627</v>
      </c>
      <c r="K303" s="39">
        <f>SUM(K304)</f>
        <v>31855.300000000003</v>
      </c>
      <c r="L303" s="39">
        <f t="shared" si="28"/>
        <v>94.731317096380891</v>
      </c>
    </row>
    <row r="304" spans="1:12" ht="27" customHeight="1">
      <c r="A304" s="28">
        <v>290</v>
      </c>
      <c r="B304" s="14" t="s">
        <v>228</v>
      </c>
      <c r="C304" s="28">
        <v>901</v>
      </c>
      <c r="D304" s="15">
        <v>801</v>
      </c>
      <c r="E304" s="12" t="s">
        <v>154</v>
      </c>
      <c r="F304" s="17"/>
      <c r="G304" s="38"/>
      <c r="H304" s="38"/>
      <c r="I304" s="39">
        <f>SUM(I305+I309+I314+I320+I322+I324)</f>
        <v>34010.800000000003</v>
      </c>
      <c r="J304" s="39">
        <v>33627</v>
      </c>
      <c r="K304" s="39">
        <f>SUM(K305+K309+K312+K314+K318+K320+K322+K324)</f>
        <v>31855.300000000003</v>
      </c>
      <c r="L304" s="39">
        <f t="shared" si="28"/>
        <v>94.731317096380891</v>
      </c>
    </row>
    <row r="305" spans="1:12" ht="25.5">
      <c r="A305" s="28">
        <v>291</v>
      </c>
      <c r="B305" s="14" t="s">
        <v>82</v>
      </c>
      <c r="C305" s="28">
        <v>901</v>
      </c>
      <c r="D305" s="15">
        <v>801</v>
      </c>
      <c r="E305" s="12" t="s">
        <v>155</v>
      </c>
      <c r="F305" s="17"/>
      <c r="G305" s="38"/>
      <c r="H305" s="38"/>
      <c r="I305" s="39">
        <f>SUM(I306:I308)</f>
        <v>15965</v>
      </c>
      <c r="J305" s="39">
        <f>SUM(J306:J308)</f>
        <v>15612.6</v>
      </c>
      <c r="K305" s="39">
        <f>SUM(K306:K308)</f>
        <v>15338.500000000002</v>
      </c>
      <c r="L305" s="39">
        <f t="shared" si="28"/>
        <v>98.244366729436493</v>
      </c>
    </row>
    <row r="306" spans="1:12" ht="19.5" customHeight="1">
      <c r="A306" s="28">
        <v>292</v>
      </c>
      <c r="B306" s="13" t="s">
        <v>35</v>
      </c>
      <c r="C306" s="30">
        <v>901</v>
      </c>
      <c r="D306" s="16">
        <v>801</v>
      </c>
      <c r="E306" s="17" t="s">
        <v>155</v>
      </c>
      <c r="F306" s="17" t="s">
        <v>34</v>
      </c>
      <c r="G306" s="38"/>
      <c r="H306" s="38"/>
      <c r="I306" s="40">
        <v>12179.8</v>
      </c>
      <c r="J306" s="40">
        <v>12020.8</v>
      </c>
      <c r="K306" s="40">
        <v>12011.2</v>
      </c>
      <c r="L306" s="40">
        <f t="shared" si="28"/>
        <v>99.920138426727021</v>
      </c>
    </row>
    <row r="307" spans="1:12" ht="29.25" customHeight="1">
      <c r="A307" s="28">
        <v>293</v>
      </c>
      <c r="B307" s="13" t="s">
        <v>178</v>
      </c>
      <c r="C307" s="30">
        <v>901</v>
      </c>
      <c r="D307" s="16">
        <v>801</v>
      </c>
      <c r="E307" s="17" t="s">
        <v>155</v>
      </c>
      <c r="F307" s="17" t="s">
        <v>61</v>
      </c>
      <c r="G307" s="38"/>
      <c r="H307" s="38"/>
      <c r="I307" s="40">
        <v>3685.2</v>
      </c>
      <c r="J307" s="40">
        <v>3543.2</v>
      </c>
      <c r="K307" s="40">
        <v>3278.7</v>
      </c>
      <c r="L307" s="40">
        <f t="shared" si="28"/>
        <v>92.534996613230973</v>
      </c>
    </row>
    <row r="308" spans="1:12" ht="17.25" customHeight="1">
      <c r="A308" s="28">
        <v>294</v>
      </c>
      <c r="B308" s="13" t="s">
        <v>175</v>
      </c>
      <c r="C308" s="30">
        <v>901</v>
      </c>
      <c r="D308" s="16">
        <v>801</v>
      </c>
      <c r="E308" s="17" t="s">
        <v>155</v>
      </c>
      <c r="F308" s="17" t="s">
        <v>176</v>
      </c>
      <c r="G308" s="38"/>
      <c r="H308" s="38"/>
      <c r="I308" s="40">
        <v>100</v>
      </c>
      <c r="J308" s="40">
        <v>48.6</v>
      </c>
      <c r="K308" s="40">
        <v>48.6</v>
      </c>
      <c r="L308" s="40">
        <f t="shared" si="28"/>
        <v>100</v>
      </c>
    </row>
    <row r="309" spans="1:12" ht="41.25" customHeight="1">
      <c r="A309" s="28">
        <v>295</v>
      </c>
      <c r="B309" s="71" t="s">
        <v>83</v>
      </c>
      <c r="C309" s="72">
        <v>901</v>
      </c>
      <c r="D309" s="73">
        <v>801</v>
      </c>
      <c r="E309" s="74" t="s">
        <v>156</v>
      </c>
      <c r="F309" s="80"/>
      <c r="G309" s="81"/>
      <c r="H309" s="81"/>
      <c r="I309" s="76">
        <f>I310+I311</f>
        <v>4507.8</v>
      </c>
      <c r="J309" s="76">
        <f>J310+J311</f>
        <v>4282.1000000000004</v>
      </c>
      <c r="K309" s="76">
        <f>SUM(K310:K311)</f>
        <v>4140.9000000000005</v>
      </c>
      <c r="L309" s="76">
        <f t="shared" si="28"/>
        <v>96.7025524859298</v>
      </c>
    </row>
    <row r="310" spans="1:12" ht="18.75" customHeight="1">
      <c r="A310" s="28">
        <v>296</v>
      </c>
      <c r="B310" s="77" t="s">
        <v>35</v>
      </c>
      <c r="C310" s="78">
        <v>901</v>
      </c>
      <c r="D310" s="79">
        <v>801</v>
      </c>
      <c r="E310" s="80" t="s">
        <v>156</v>
      </c>
      <c r="F310" s="80" t="s">
        <v>34</v>
      </c>
      <c r="G310" s="81"/>
      <c r="H310" s="81"/>
      <c r="I310" s="82">
        <v>3762.1</v>
      </c>
      <c r="J310" s="82">
        <v>3633.1</v>
      </c>
      <c r="K310" s="82">
        <v>3630.3</v>
      </c>
      <c r="L310" s="82">
        <f t="shared" si="28"/>
        <v>99.922930830420313</v>
      </c>
    </row>
    <row r="311" spans="1:12" ht="29.25" customHeight="1">
      <c r="A311" s="28">
        <v>297</v>
      </c>
      <c r="B311" s="77" t="s">
        <v>178</v>
      </c>
      <c r="C311" s="78">
        <v>901</v>
      </c>
      <c r="D311" s="79">
        <v>801</v>
      </c>
      <c r="E311" s="80" t="s">
        <v>156</v>
      </c>
      <c r="F311" s="80" t="s">
        <v>61</v>
      </c>
      <c r="G311" s="81"/>
      <c r="H311" s="81"/>
      <c r="I311" s="82">
        <v>745.7</v>
      </c>
      <c r="J311" s="82">
        <v>649</v>
      </c>
      <c r="K311" s="82">
        <v>510.6</v>
      </c>
      <c r="L311" s="82">
        <f t="shared" si="28"/>
        <v>78.674884437596305</v>
      </c>
    </row>
    <row r="312" spans="1:12" ht="97.5" customHeight="1">
      <c r="A312" s="28">
        <v>298</v>
      </c>
      <c r="B312" s="42" t="s">
        <v>414</v>
      </c>
      <c r="C312" s="78">
        <v>901</v>
      </c>
      <c r="D312" s="79">
        <v>801</v>
      </c>
      <c r="E312" s="80" t="s">
        <v>416</v>
      </c>
      <c r="F312" s="80"/>
      <c r="G312" s="81"/>
      <c r="H312" s="81"/>
      <c r="I312" s="82">
        <v>0</v>
      </c>
      <c r="J312" s="39">
        <f>J313</f>
        <v>63</v>
      </c>
      <c r="K312" s="39">
        <f>SUM(K313)</f>
        <v>63</v>
      </c>
      <c r="L312" s="76">
        <f t="shared" si="28"/>
        <v>100</v>
      </c>
    </row>
    <row r="313" spans="1:12" ht="29.25" customHeight="1">
      <c r="A313" s="28">
        <v>299</v>
      </c>
      <c r="B313" s="77" t="s">
        <v>178</v>
      </c>
      <c r="C313" s="78">
        <v>901</v>
      </c>
      <c r="D313" s="79">
        <v>801</v>
      </c>
      <c r="E313" s="80" t="s">
        <v>416</v>
      </c>
      <c r="F313" s="80" t="s">
        <v>61</v>
      </c>
      <c r="G313" s="81"/>
      <c r="H313" s="81"/>
      <c r="I313" s="82">
        <v>0</v>
      </c>
      <c r="J313" s="82">
        <v>63</v>
      </c>
      <c r="K313" s="82">
        <v>63</v>
      </c>
      <c r="L313" s="82">
        <f t="shared" si="28"/>
        <v>100</v>
      </c>
    </row>
    <row r="314" spans="1:12" ht="30.75" customHeight="1">
      <c r="A314" s="72">
        <v>300</v>
      </c>
      <c r="B314" s="71" t="s">
        <v>84</v>
      </c>
      <c r="C314" s="72">
        <v>901</v>
      </c>
      <c r="D314" s="73">
        <v>801</v>
      </c>
      <c r="E314" s="74" t="s">
        <v>157</v>
      </c>
      <c r="F314" s="80"/>
      <c r="G314" s="81"/>
      <c r="H314" s="81"/>
      <c r="I314" s="76">
        <f>SUM(I315:I317)</f>
        <v>6294.2</v>
      </c>
      <c r="J314" s="76">
        <f>SUM(J315:J317)</f>
        <v>6422.2</v>
      </c>
      <c r="K314" s="76">
        <f>SUM(K315:K317)</f>
        <v>5884.4</v>
      </c>
      <c r="L314" s="76">
        <f t="shared" si="28"/>
        <v>91.625922581046993</v>
      </c>
    </row>
    <row r="315" spans="1:12" ht="18" customHeight="1">
      <c r="A315" s="72">
        <v>301</v>
      </c>
      <c r="B315" s="77" t="s">
        <v>64</v>
      </c>
      <c r="C315" s="78">
        <v>901</v>
      </c>
      <c r="D315" s="79">
        <v>801</v>
      </c>
      <c r="E315" s="80" t="s">
        <v>157</v>
      </c>
      <c r="F315" s="80" t="s">
        <v>34</v>
      </c>
      <c r="G315" s="81"/>
      <c r="H315" s="81"/>
      <c r="I315" s="82">
        <v>2562.1</v>
      </c>
      <c r="J315" s="82">
        <v>2889</v>
      </c>
      <c r="K315" s="82">
        <v>2888.6</v>
      </c>
      <c r="L315" s="82">
        <f t="shared" si="28"/>
        <v>99.986154378677739</v>
      </c>
    </row>
    <row r="316" spans="1:12" ht="30" customHeight="1">
      <c r="A316" s="72">
        <v>302</v>
      </c>
      <c r="B316" s="77" t="s">
        <v>178</v>
      </c>
      <c r="C316" s="78">
        <v>901</v>
      </c>
      <c r="D316" s="79">
        <v>801</v>
      </c>
      <c r="E316" s="80" t="s">
        <v>157</v>
      </c>
      <c r="F316" s="80" t="s">
        <v>61</v>
      </c>
      <c r="G316" s="81"/>
      <c r="H316" s="81"/>
      <c r="I316" s="82">
        <v>3730.1</v>
      </c>
      <c r="J316" s="82">
        <v>3533.2</v>
      </c>
      <c r="K316" s="82">
        <v>2995.8</v>
      </c>
      <c r="L316" s="82">
        <f t="shared" si="28"/>
        <v>84.789992075172663</v>
      </c>
    </row>
    <row r="317" spans="1:12" ht="18" customHeight="1">
      <c r="A317" s="72">
        <v>303</v>
      </c>
      <c r="B317" s="77" t="s">
        <v>175</v>
      </c>
      <c r="C317" s="78">
        <v>901</v>
      </c>
      <c r="D317" s="79">
        <v>801</v>
      </c>
      <c r="E317" s="80" t="s">
        <v>157</v>
      </c>
      <c r="F317" s="80" t="s">
        <v>176</v>
      </c>
      <c r="G317" s="81"/>
      <c r="H317" s="81"/>
      <c r="I317" s="82">
        <v>2</v>
      </c>
      <c r="J317" s="82">
        <v>0</v>
      </c>
      <c r="K317" s="82">
        <v>0</v>
      </c>
      <c r="L317" s="82">
        <v>0</v>
      </c>
    </row>
    <row r="318" spans="1:12" ht="42" customHeight="1">
      <c r="A318" s="28">
        <v>304</v>
      </c>
      <c r="B318" s="14" t="s">
        <v>415</v>
      </c>
      <c r="C318" s="78">
        <v>901</v>
      </c>
      <c r="D318" s="79">
        <v>801</v>
      </c>
      <c r="E318" s="80" t="s">
        <v>417</v>
      </c>
      <c r="F318" s="80"/>
      <c r="G318" s="81"/>
      <c r="H318" s="81"/>
      <c r="I318" s="39">
        <f>I319</f>
        <v>0</v>
      </c>
      <c r="J318" s="39">
        <f>J319</f>
        <v>96.8</v>
      </c>
      <c r="K318" s="39">
        <f>SUM(K319)</f>
        <v>96.8</v>
      </c>
      <c r="L318" s="39">
        <f>L319</f>
        <v>100</v>
      </c>
    </row>
    <row r="319" spans="1:12" ht="26.25" customHeight="1">
      <c r="A319" s="28">
        <v>305</v>
      </c>
      <c r="B319" s="77" t="s">
        <v>178</v>
      </c>
      <c r="C319" s="78">
        <v>901</v>
      </c>
      <c r="D319" s="79">
        <v>801</v>
      </c>
      <c r="E319" s="80" t="s">
        <v>417</v>
      </c>
      <c r="F319" s="80" t="s">
        <v>61</v>
      </c>
      <c r="G319" s="81"/>
      <c r="H319" s="81"/>
      <c r="I319" s="82">
        <v>0</v>
      </c>
      <c r="J319" s="82">
        <v>96.8</v>
      </c>
      <c r="K319" s="82">
        <v>96.8</v>
      </c>
      <c r="L319" s="82">
        <v>100</v>
      </c>
    </row>
    <row r="320" spans="1:12" ht="30" customHeight="1">
      <c r="A320" s="28">
        <v>306</v>
      </c>
      <c r="B320" s="14" t="s">
        <v>85</v>
      </c>
      <c r="C320" s="28">
        <v>901</v>
      </c>
      <c r="D320" s="15">
        <v>801</v>
      </c>
      <c r="E320" s="12" t="s">
        <v>158</v>
      </c>
      <c r="F320" s="17"/>
      <c r="G320" s="38"/>
      <c r="H320" s="38"/>
      <c r="I320" s="39">
        <f>I321</f>
        <v>286</v>
      </c>
      <c r="J320" s="39">
        <f>J321</f>
        <v>262.10000000000002</v>
      </c>
      <c r="K320" s="39">
        <f>SUM(K321)</f>
        <v>198</v>
      </c>
      <c r="L320" s="39">
        <f>L321</f>
        <v>75.543685616177029</v>
      </c>
    </row>
    <row r="321" spans="1:12" ht="29.25" customHeight="1">
      <c r="A321" s="28">
        <v>307</v>
      </c>
      <c r="B321" s="13" t="s">
        <v>178</v>
      </c>
      <c r="C321" s="30">
        <v>901</v>
      </c>
      <c r="D321" s="16">
        <v>801</v>
      </c>
      <c r="E321" s="17" t="s">
        <v>158</v>
      </c>
      <c r="F321" s="17" t="s">
        <v>61</v>
      </c>
      <c r="G321" s="38"/>
      <c r="H321" s="38"/>
      <c r="I321" s="40">
        <v>286</v>
      </c>
      <c r="J321" s="40">
        <f>286-23.9</f>
        <v>262.10000000000002</v>
      </c>
      <c r="K321" s="40">
        <v>198</v>
      </c>
      <c r="L321" s="40">
        <f>K321/J321*100</f>
        <v>75.543685616177029</v>
      </c>
    </row>
    <row r="322" spans="1:12" ht="15" customHeight="1">
      <c r="A322" s="28">
        <v>308</v>
      </c>
      <c r="B322" s="14" t="s">
        <v>86</v>
      </c>
      <c r="C322" s="28">
        <v>901</v>
      </c>
      <c r="D322" s="15">
        <v>801</v>
      </c>
      <c r="E322" s="12" t="s">
        <v>159</v>
      </c>
      <c r="F322" s="17"/>
      <c r="G322" s="38"/>
      <c r="H322" s="38"/>
      <c r="I322" s="39">
        <f>I323</f>
        <v>645.79999999999995</v>
      </c>
      <c r="J322" s="39">
        <f>J323</f>
        <v>576.20000000000005</v>
      </c>
      <c r="K322" s="39">
        <f>SUM(K323)</f>
        <v>499.6</v>
      </c>
      <c r="L322" s="39">
        <f>L323</f>
        <v>86.706004859423814</v>
      </c>
    </row>
    <row r="323" spans="1:12" ht="26.25" customHeight="1">
      <c r="A323" s="28">
        <v>309</v>
      </c>
      <c r="B323" s="13" t="s">
        <v>178</v>
      </c>
      <c r="C323" s="30">
        <v>901</v>
      </c>
      <c r="D323" s="16">
        <v>801</v>
      </c>
      <c r="E323" s="17" t="s">
        <v>159</v>
      </c>
      <c r="F323" s="17" t="s">
        <v>61</v>
      </c>
      <c r="G323" s="38"/>
      <c r="H323" s="38"/>
      <c r="I323" s="40">
        <v>645.79999999999995</v>
      </c>
      <c r="J323" s="40">
        <v>576.20000000000005</v>
      </c>
      <c r="K323" s="40">
        <v>499.6</v>
      </c>
      <c r="L323" s="40">
        <f>K323/J323*100</f>
        <v>86.706004859423814</v>
      </c>
    </row>
    <row r="324" spans="1:12" ht="26.25" customHeight="1">
      <c r="A324" s="28">
        <v>310</v>
      </c>
      <c r="B324" s="14" t="s">
        <v>203</v>
      </c>
      <c r="C324" s="28">
        <v>901</v>
      </c>
      <c r="D324" s="15">
        <v>801</v>
      </c>
      <c r="E324" s="12" t="s">
        <v>204</v>
      </c>
      <c r="F324" s="12"/>
      <c r="G324" s="41"/>
      <c r="H324" s="41"/>
      <c r="I324" s="39">
        <f>SUM(I325)</f>
        <v>6312</v>
      </c>
      <c r="J324" s="39">
        <f>SUM(J325)</f>
        <v>6312</v>
      </c>
      <c r="K324" s="39">
        <f>SUM(K325)</f>
        <v>5634.1</v>
      </c>
      <c r="L324" s="39">
        <f>SUM(L325)</f>
        <v>89.260139416983534</v>
      </c>
    </row>
    <row r="325" spans="1:12" ht="26.25" customHeight="1">
      <c r="A325" s="28">
        <v>311</v>
      </c>
      <c r="B325" s="13" t="s">
        <v>64</v>
      </c>
      <c r="C325" s="30">
        <v>901</v>
      </c>
      <c r="D325" s="16">
        <v>801</v>
      </c>
      <c r="E325" s="17" t="s">
        <v>204</v>
      </c>
      <c r="F325" s="17" t="s">
        <v>34</v>
      </c>
      <c r="G325" s="38"/>
      <c r="H325" s="38"/>
      <c r="I325" s="40">
        <v>6312</v>
      </c>
      <c r="J325" s="40">
        <v>6312</v>
      </c>
      <c r="K325" s="40">
        <v>5634.1</v>
      </c>
      <c r="L325" s="40">
        <f>K325/J325*100</f>
        <v>89.260139416983534</v>
      </c>
    </row>
    <row r="326" spans="1:12" ht="21" customHeight="1">
      <c r="A326" s="28">
        <v>312</v>
      </c>
      <c r="B326" s="14" t="s">
        <v>23</v>
      </c>
      <c r="C326" s="28">
        <v>901</v>
      </c>
      <c r="D326" s="15">
        <v>1000</v>
      </c>
      <c r="E326" s="12"/>
      <c r="F326" s="17"/>
      <c r="G326" s="38"/>
      <c r="H326" s="38"/>
      <c r="I326" s="39">
        <f>SUM(I327+I331+I364+I372)</f>
        <v>31030.399999999998</v>
      </c>
      <c r="J326" s="39">
        <f>SUM(J327+J331+J364+J372)</f>
        <v>33438.399999999994</v>
      </c>
      <c r="K326" s="39">
        <f>SUM(K327+K331+K364+K372)</f>
        <v>31770.299999999996</v>
      </c>
      <c r="L326" s="39">
        <f>K326/J326*100</f>
        <v>95.011423991578553</v>
      </c>
    </row>
    <row r="327" spans="1:12" ht="21" customHeight="1">
      <c r="A327" s="28">
        <v>313</v>
      </c>
      <c r="B327" s="14" t="s">
        <v>27</v>
      </c>
      <c r="C327" s="28">
        <v>901</v>
      </c>
      <c r="D327" s="15">
        <v>1001</v>
      </c>
      <c r="E327" s="12"/>
      <c r="F327" s="17"/>
      <c r="G327" s="30"/>
      <c r="H327" s="30"/>
      <c r="I327" s="39">
        <f>SUM(I328)</f>
        <v>2850.6</v>
      </c>
      <c r="J327" s="39">
        <f>SUM(J328)</f>
        <v>3163.3</v>
      </c>
      <c r="K327" s="39">
        <f>SUM(K328)</f>
        <v>3163.3</v>
      </c>
      <c r="L327" s="39">
        <f>SUM(L328)</f>
        <v>100</v>
      </c>
    </row>
    <row r="328" spans="1:12" ht="39.75" customHeight="1">
      <c r="A328" s="28">
        <v>314</v>
      </c>
      <c r="B328" s="14" t="s">
        <v>296</v>
      </c>
      <c r="C328" s="28">
        <v>901</v>
      </c>
      <c r="D328" s="15">
        <v>1001</v>
      </c>
      <c r="E328" s="12" t="s">
        <v>119</v>
      </c>
      <c r="F328" s="17"/>
      <c r="G328" s="38"/>
      <c r="H328" s="38"/>
      <c r="I328" s="39">
        <f>I329</f>
        <v>2850.6</v>
      </c>
      <c r="J328" s="39">
        <f>J329</f>
        <v>3163.3</v>
      </c>
      <c r="K328" s="39">
        <f>SUM(K329)</f>
        <v>3163.3</v>
      </c>
      <c r="L328" s="39">
        <f>L329</f>
        <v>100</v>
      </c>
    </row>
    <row r="329" spans="1:12" ht="54.75" customHeight="1">
      <c r="A329" s="28">
        <v>315</v>
      </c>
      <c r="B329" s="43" t="s">
        <v>87</v>
      </c>
      <c r="C329" s="28">
        <v>901</v>
      </c>
      <c r="D329" s="15">
        <v>1001</v>
      </c>
      <c r="E329" s="12" t="s">
        <v>160</v>
      </c>
      <c r="F329" s="17"/>
      <c r="G329" s="38"/>
      <c r="H329" s="38"/>
      <c r="I329" s="39">
        <f>I330</f>
        <v>2850.6</v>
      </c>
      <c r="J329" s="39">
        <f>J330</f>
        <v>3163.3</v>
      </c>
      <c r="K329" s="39">
        <f>SUM(K330)</f>
        <v>3163.3</v>
      </c>
      <c r="L329" s="39">
        <f>L330</f>
        <v>100</v>
      </c>
    </row>
    <row r="330" spans="1:12" ht="25.5">
      <c r="A330" s="28">
        <v>316</v>
      </c>
      <c r="B330" s="13" t="s">
        <v>39</v>
      </c>
      <c r="C330" s="30">
        <v>901</v>
      </c>
      <c r="D330" s="16">
        <v>1001</v>
      </c>
      <c r="E330" s="17" t="s">
        <v>160</v>
      </c>
      <c r="F330" s="54" t="s">
        <v>38</v>
      </c>
      <c r="G330" s="38"/>
      <c r="H330" s="38"/>
      <c r="I330" s="40">
        <v>2850.6</v>
      </c>
      <c r="J330" s="40">
        <v>3163.3</v>
      </c>
      <c r="K330" s="40">
        <v>3163.3</v>
      </c>
      <c r="L330" s="40">
        <f t="shared" ref="L330:L343" si="29">K330/J330*100</f>
        <v>100</v>
      </c>
    </row>
    <row r="331" spans="1:12" ht="16.5" customHeight="1">
      <c r="A331" s="28">
        <v>317</v>
      </c>
      <c r="B331" s="14" t="s">
        <v>25</v>
      </c>
      <c r="C331" s="28">
        <v>901</v>
      </c>
      <c r="D331" s="15">
        <v>1003</v>
      </c>
      <c r="E331" s="12"/>
      <c r="F331" s="17"/>
      <c r="G331" s="38"/>
      <c r="H331" s="38"/>
      <c r="I331" s="39">
        <f>SUM(I332+I346+I349+I352+I356+I359)</f>
        <v>25953.8</v>
      </c>
      <c r="J331" s="39">
        <f>SUM(J332+J346+J349+J352+J356+J359)</f>
        <v>25683.3</v>
      </c>
      <c r="K331" s="39">
        <f>SUM(K332+K346+K349+K352+K356+K359)</f>
        <v>25027.3</v>
      </c>
      <c r="L331" s="39">
        <f t="shared" si="29"/>
        <v>97.445811091253859</v>
      </c>
    </row>
    <row r="332" spans="1:12" ht="36" customHeight="1">
      <c r="A332" s="28">
        <v>318</v>
      </c>
      <c r="B332" s="71" t="s">
        <v>438</v>
      </c>
      <c r="C332" s="28">
        <v>901</v>
      </c>
      <c r="D332" s="15">
        <v>1003</v>
      </c>
      <c r="E332" s="12" t="s">
        <v>161</v>
      </c>
      <c r="F332" s="17"/>
      <c r="G332" s="38"/>
      <c r="H332" s="38"/>
      <c r="I332" s="39">
        <f>SUM(I333+I337+I340+I344)</f>
        <v>24363.4</v>
      </c>
      <c r="J332" s="39">
        <f>SUM(J333+J337+J340+J344)</f>
        <v>25654.799999999999</v>
      </c>
      <c r="K332" s="39">
        <f>SUM(K333+K337+K340+K344)</f>
        <v>24856.5</v>
      </c>
      <c r="L332" s="39">
        <f t="shared" si="29"/>
        <v>96.888301604378142</v>
      </c>
    </row>
    <row r="333" spans="1:12" ht="120.75" customHeight="1">
      <c r="A333" s="28">
        <v>319</v>
      </c>
      <c r="B333" s="14" t="s">
        <v>89</v>
      </c>
      <c r="C333" s="28">
        <v>901</v>
      </c>
      <c r="D333" s="15">
        <v>1003</v>
      </c>
      <c r="E333" s="12" t="s">
        <v>284</v>
      </c>
      <c r="F333" s="17"/>
      <c r="G333" s="38"/>
      <c r="H333" s="38"/>
      <c r="I333" s="39">
        <f>SUM(I334:I335)</f>
        <v>3654</v>
      </c>
      <c r="J333" s="39">
        <f>SUM(J334:J336)</f>
        <v>2808.3</v>
      </c>
      <c r="K333" s="39">
        <f>SUM(K334:K336)</f>
        <v>2269.7999999999997</v>
      </c>
      <c r="L333" s="39">
        <f t="shared" si="29"/>
        <v>80.824698216002545</v>
      </c>
    </row>
    <row r="334" spans="1:12" ht="27" customHeight="1">
      <c r="A334" s="28">
        <v>320</v>
      </c>
      <c r="B334" s="13" t="s">
        <v>178</v>
      </c>
      <c r="C334" s="30">
        <v>901</v>
      </c>
      <c r="D334" s="16">
        <v>1003</v>
      </c>
      <c r="E334" s="17" t="s">
        <v>284</v>
      </c>
      <c r="F334" s="17" t="s">
        <v>61</v>
      </c>
      <c r="G334" s="38"/>
      <c r="H334" s="38"/>
      <c r="I334" s="40">
        <v>54</v>
      </c>
      <c r="J334" s="40">
        <v>54</v>
      </c>
      <c r="K334" s="40">
        <v>27.2</v>
      </c>
      <c r="L334" s="40">
        <f t="shared" si="29"/>
        <v>50.370370370370367</v>
      </c>
    </row>
    <row r="335" spans="1:12" ht="20.25" customHeight="1">
      <c r="A335" s="28">
        <v>321</v>
      </c>
      <c r="B335" s="13" t="s">
        <v>37</v>
      </c>
      <c r="C335" s="30">
        <v>901</v>
      </c>
      <c r="D335" s="16">
        <v>1003</v>
      </c>
      <c r="E335" s="17" t="s">
        <v>284</v>
      </c>
      <c r="F335" s="17" t="s">
        <v>36</v>
      </c>
      <c r="G335" s="38"/>
      <c r="H335" s="38"/>
      <c r="I335" s="40">
        <v>3600</v>
      </c>
      <c r="J335" s="40">
        <v>0</v>
      </c>
      <c r="K335" s="40">
        <v>0</v>
      </c>
      <c r="L335" s="40">
        <v>0</v>
      </c>
    </row>
    <row r="336" spans="1:12" ht="25.5" customHeight="1">
      <c r="A336" s="28">
        <v>322</v>
      </c>
      <c r="B336" s="13" t="s">
        <v>39</v>
      </c>
      <c r="C336" s="30">
        <v>901</v>
      </c>
      <c r="D336" s="16">
        <v>1003</v>
      </c>
      <c r="E336" s="17" t="s">
        <v>284</v>
      </c>
      <c r="F336" s="17" t="s">
        <v>38</v>
      </c>
      <c r="G336" s="38"/>
      <c r="H336" s="38"/>
      <c r="I336" s="40">
        <v>0</v>
      </c>
      <c r="J336" s="40">
        <v>2754.3</v>
      </c>
      <c r="K336" s="40">
        <v>2242.6</v>
      </c>
      <c r="L336" s="40">
        <f>K336/J336*100</f>
        <v>81.421776858003838</v>
      </c>
    </row>
    <row r="337" spans="1:13" ht="127.5" customHeight="1">
      <c r="A337" s="28">
        <v>323</v>
      </c>
      <c r="B337" s="14" t="s">
        <v>88</v>
      </c>
      <c r="C337" s="28">
        <v>901</v>
      </c>
      <c r="D337" s="15">
        <v>1003</v>
      </c>
      <c r="E337" s="12" t="s">
        <v>162</v>
      </c>
      <c r="F337" s="17"/>
      <c r="G337" s="38"/>
      <c r="H337" s="38"/>
      <c r="I337" s="39">
        <f>SUM(I338:I339)</f>
        <v>2439.4</v>
      </c>
      <c r="J337" s="39">
        <f>SUM(J338:J339)</f>
        <v>2600</v>
      </c>
      <c r="K337" s="39">
        <f>SUM(K338:K339)</f>
        <v>2505.4</v>
      </c>
      <c r="L337" s="39">
        <f t="shared" si="29"/>
        <v>96.361538461538458</v>
      </c>
    </row>
    <row r="338" spans="1:13" ht="38.25">
      <c r="A338" s="28">
        <v>324</v>
      </c>
      <c r="B338" s="13" t="s">
        <v>178</v>
      </c>
      <c r="C338" s="30">
        <v>901</v>
      </c>
      <c r="D338" s="16">
        <v>1003</v>
      </c>
      <c r="E338" s="17" t="s">
        <v>162</v>
      </c>
      <c r="F338" s="17" t="s">
        <v>61</v>
      </c>
      <c r="G338" s="38"/>
      <c r="H338" s="38"/>
      <c r="I338" s="40">
        <v>39.4</v>
      </c>
      <c r="J338" s="40">
        <v>49.4</v>
      </c>
      <c r="K338" s="40">
        <v>39.4</v>
      </c>
      <c r="L338" s="40">
        <f t="shared" si="29"/>
        <v>79.757085020242911</v>
      </c>
    </row>
    <row r="339" spans="1:13" ht="25.5">
      <c r="A339" s="28">
        <v>325</v>
      </c>
      <c r="B339" s="13" t="s">
        <v>39</v>
      </c>
      <c r="C339" s="30">
        <v>901</v>
      </c>
      <c r="D339" s="16">
        <v>1003</v>
      </c>
      <c r="E339" s="17" t="s">
        <v>162</v>
      </c>
      <c r="F339" s="17" t="s">
        <v>38</v>
      </c>
      <c r="G339" s="38"/>
      <c r="H339" s="38"/>
      <c r="I339" s="40">
        <v>2400</v>
      </c>
      <c r="J339" s="40">
        <v>2550.6</v>
      </c>
      <c r="K339" s="40">
        <v>2466</v>
      </c>
      <c r="L339" s="40">
        <f t="shared" si="29"/>
        <v>96.683133380381094</v>
      </c>
    </row>
    <row r="340" spans="1:13" ht="130.5" customHeight="1">
      <c r="A340" s="28">
        <v>326</v>
      </c>
      <c r="B340" s="14" t="s">
        <v>90</v>
      </c>
      <c r="C340" s="28">
        <v>901</v>
      </c>
      <c r="D340" s="15">
        <v>1003</v>
      </c>
      <c r="E340" s="12" t="s">
        <v>285</v>
      </c>
      <c r="F340" s="17"/>
      <c r="G340" s="38"/>
      <c r="H340" s="38"/>
      <c r="I340" s="39">
        <f>SUM(I341:I342)</f>
        <v>18270</v>
      </c>
      <c r="J340" s="39">
        <f>SUM(J341:J343)</f>
        <v>20239.2</v>
      </c>
      <c r="K340" s="39">
        <f>SUM(K341:K343)</f>
        <v>20074</v>
      </c>
      <c r="L340" s="39">
        <f t="shared" si="29"/>
        <v>99.183762204039681</v>
      </c>
      <c r="M340" s="6"/>
    </row>
    <row r="341" spans="1:13" ht="28.5" customHeight="1">
      <c r="A341" s="28">
        <v>327</v>
      </c>
      <c r="B341" s="13" t="s">
        <v>178</v>
      </c>
      <c r="C341" s="30">
        <v>901</v>
      </c>
      <c r="D341" s="16">
        <v>1003</v>
      </c>
      <c r="E341" s="17" t="s">
        <v>285</v>
      </c>
      <c r="F341" s="17" t="s">
        <v>61</v>
      </c>
      <c r="G341" s="38"/>
      <c r="H341" s="38"/>
      <c r="I341" s="40">
        <v>270</v>
      </c>
      <c r="J341" s="40">
        <f>230+29.8</f>
        <v>259.8</v>
      </c>
      <c r="K341" s="40">
        <v>240.6</v>
      </c>
      <c r="L341" s="40">
        <f t="shared" si="29"/>
        <v>92.609699769053108</v>
      </c>
    </row>
    <row r="342" spans="1:13" ht="16.5" customHeight="1">
      <c r="A342" s="28">
        <v>328</v>
      </c>
      <c r="B342" s="13" t="s">
        <v>37</v>
      </c>
      <c r="C342" s="30">
        <v>901</v>
      </c>
      <c r="D342" s="16">
        <v>1003</v>
      </c>
      <c r="E342" s="17" t="s">
        <v>285</v>
      </c>
      <c r="F342" s="17" t="s">
        <v>36</v>
      </c>
      <c r="G342" s="38"/>
      <c r="H342" s="38"/>
      <c r="I342" s="40">
        <v>18000</v>
      </c>
      <c r="J342" s="40">
        <v>0</v>
      </c>
      <c r="K342" s="40">
        <v>0</v>
      </c>
      <c r="L342" s="40">
        <v>0</v>
      </c>
    </row>
    <row r="343" spans="1:13" ht="16.5" customHeight="1">
      <c r="A343" s="28">
        <v>329</v>
      </c>
      <c r="B343" s="13" t="s">
        <v>383</v>
      </c>
      <c r="C343" s="30">
        <v>901</v>
      </c>
      <c r="D343" s="16">
        <v>1003</v>
      </c>
      <c r="E343" s="17" t="s">
        <v>285</v>
      </c>
      <c r="F343" s="17" t="s">
        <v>38</v>
      </c>
      <c r="G343" s="38"/>
      <c r="H343" s="38"/>
      <c r="I343" s="40">
        <v>0</v>
      </c>
      <c r="J343" s="40">
        <f>19879.2+100.2</f>
        <v>19979.400000000001</v>
      </c>
      <c r="K343" s="40">
        <v>19833.400000000001</v>
      </c>
      <c r="L343" s="40">
        <f t="shared" si="29"/>
        <v>99.269247324744498</v>
      </c>
    </row>
    <row r="344" spans="1:13" ht="66" customHeight="1">
      <c r="A344" s="28">
        <v>330</v>
      </c>
      <c r="B344" s="14" t="s">
        <v>382</v>
      </c>
      <c r="C344" s="28">
        <v>901</v>
      </c>
      <c r="D344" s="15">
        <v>1003</v>
      </c>
      <c r="E344" s="95" t="s">
        <v>384</v>
      </c>
      <c r="F344" s="12"/>
      <c r="G344" s="38"/>
      <c r="H344" s="38"/>
      <c r="I344" s="39">
        <f>SUM(I345)</f>
        <v>0</v>
      </c>
      <c r="J344" s="39">
        <f>SUM(J345)</f>
        <v>7.3</v>
      </c>
      <c r="K344" s="39">
        <f>SUM(K345)</f>
        <v>7.3</v>
      </c>
      <c r="L344" s="39">
        <f>SUM(L345)</f>
        <v>100</v>
      </c>
    </row>
    <row r="345" spans="1:13" ht="35.25" customHeight="1">
      <c r="A345" s="28">
        <v>331</v>
      </c>
      <c r="B345" s="13" t="s">
        <v>383</v>
      </c>
      <c r="C345" s="30">
        <v>901</v>
      </c>
      <c r="D345" s="16">
        <v>1003</v>
      </c>
      <c r="E345" s="96" t="s">
        <v>384</v>
      </c>
      <c r="F345" s="17" t="s">
        <v>38</v>
      </c>
      <c r="G345" s="38"/>
      <c r="H345" s="38"/>
      <c r="I345" s="40">
        <v>0</v>
      </c>
      <c r="J345" s="40">
        <v>7.3</v>
      </c>
      <c r="K345" s="40">
        <v>7.3</v>
      </c>
      <c r="L345" s="40">
        <f>K345/J345*100</f>
        <v>100</v>
      </c>
    </row>
    <row r="346" spans="1:13" ht="44.25" customHeight="1">
      <c r="A346" s="28">
        <v>332</v>
      </c>
      <c r="B346" s="14" t="s">
        <v>439</v>
      </c>
      <c r="C346" s="28">
        <v>901</v>
      </c>
      <c r="D346" s="15">
        <v>1003</v>
      </c>
      <c r="E346" s="12" t="s">
        <v>163</v>
      </c>
      <c r="F346" s="17"/>
      <c r="G346" s="38"/>
      <c r="H346" s="38"/>
      <c r="I346" s="39">
        <f t="shared" ref="I346:L347" si="30">SUM(I347)</f>
        <v>8.5</v>
      </c>
      <c r="J346" s="39">
        <f t="shared" si="30"/>
        <v>8.5</v>
      </c>
      <c r="K346" s="39">
        <f t="shared" si="30"/>
        <v>8.5</v>
      </c>
      <c r="L346" s="39">
        <f t="shared" si="30"/>
        <v>100</v>
      </c>
    </row>
    <row r="347" spans="1:13" ht="42" customHeight="1">
      <c r="A347" s="28">
        <v>333</v>
      </c>
      <c r="B347" s="51" t="s">
        <v>270</v>
      </c>
      <c r="C347" s="28">
        <v>901</v>
      </c>
      <c r="D347" s="15">
        <v>1003</v>
      </c>
      <c r="E347" s="11" t="s">
        <v>294</v>
      </c>
      <c r="F347" s="17"/>
      <c r="G347" s="38"/>
      <c r="H347" s="38"/>
      <c r="I347" s="39">
        <f t="shared" si="30"/>
        <v>8.5</v>
      </c>
      <c r="J347" s="39">
        <f t="shared" si="30"/>
        <v>8.5</v>
      </c>
      <c r="K347" s="39">
        <f t="shared" si="30"/>
        <v>8.5</v>
      </c>
      <c r="L347" s="39">
        <f t="shared" si="30"/>
        <v>100</v>
      </c>
    </row>
    <row r="348" spans="1:13" ht="18" customHeight="1">
      <c r="A348" s="28">
        <v>334</v>
      </c>
      <c r="B348" s="13" t="s">
        <v>37</v>
      </c>
      <c r="C348" s="30">
        <v>901</v>
      </c>
      <c r="D348" s="16">
        <v>1003</v>
      </c>
      <c r="E348" s="54" t="s">
        <v>294</v>
      </c>
      <c r="F348" s="54" t="s">
        <v>36</v>
      </c>
      <c r="G348" s="38"/>
      <c r="H348" s="38"/>
      <c r="I348" s="40">
        <v>8.5</v>
      </c>
      <c r="J348" s="40">
        <v>8.5</v>
      </c>
      <c r="K348" s="40">
        <v>8.5</v>
      </c>
      <c r="L348" s="40">
        <f>K348/J348*100</f>
        <v>100</v>
      </c>
    </row>
    <row r="349" spans="1:13" ht="39" customHeight="1">
      <c r="A349" s="28">
        <v>335</v>
      </c>
      <c r="B349" s="14" t="s">
        <v>323</v>
      </c>
      <c r="C349" s="28">
        <v>901</v>
      </c>
      <c r="D349" s="15">
        <v>1003</v>
      </c>
      <c r="E349" s="11" t="s">
        <v>164</v>
      </c>
      <c r="F349" s="17"/>
      <c r="G349" s="38"/>
      <c r="H349" s="38"/>
      <c r="I349" s="39">
        <f>SUM(I350)</f>
        <v>305.3</v>
      </c>
      <c r="J349" s="39">
        <f>SUM(J350)</f>
        <v>0</v>
      </c>
      <c r="K349" s="39">
        <f>SUM(K350)</f>
        <v>0</v>
      </c>
      <c r="L349" s="39">
        <f>SUM(L350)</f>
        <v>0</v>
      </c>
    </row>
    <row r="350" spans="1:13" ht="45" customHeight="1">
      <c r="A350" s="28">
        <v>336</v>
      </c>
      <c r="B350" s="91" t="s">
        <v>374</v>
      </c>
      <c r="C350" s="28">
        <v>901</v>
      </c>
      <c r="D350" s="15">
        <v>1003</v>
      </c>
      <c r="E350" s="89" t="s">
        <v>373</v>
      </c>
      <c r="F350" s="17"/>
      <c r="G350" s="38"/>
      <c r="H350" s="38"/>
      <c r="I350" s="39">
        <f>I351</f>
        <v>305.3</v>
      </c>
      <c r="J350" s="39">
        <f>J351</f>
        <v>0</v>
      </c>
      <c r="K350" s="39">
        <f>SUM(K351)</f>
        <v>0</v>
      </c>
      <c r="L350" s="39">
        <f>L351</f>
        <v>0</v>
      </c>
    </row>
    <row r="351" spans="1:13" ht="25.5">
      <c r="A351" s="28">
        <v>337</v>
      </c>
      <c r="B351" s="13" t="s">
        <v>39</v>
      </c>
      <c r="C351" s="30">
        <v>901</v>
      </c>
      <c r="D351" s="16">
        <v>1003</v>
      </c>
      <c r="E351" s="90" t="s">
        <v>373</v>
      </c>
      <c r="F351" s="17" t="s">
        <v>38</v>
      </c>
      <c r="G351" s="38"/>
      <c r="H351" s="38"/>
      <c r="I351" s="40">
        <v>305.3</v>
      </c>
      <c r="J351" s="40">
        <v>0</v>
      </c>
      <c r="K351" s="40">
        <v>0</v>
      </c>
      <c r="L351" s="40">
        <v>0</v>
      </c>
    </row>
    <row r="352" spans="1:13" ht="32.25" customHeight="1">
      <c r="A352" s="28">
        <v>338</v>
      </c>
      <c r="B352" s="14" t="s">
        <v>346</v>
      </c>
      <c r="C352" s="28">
        <v>901</v>
      </c>
      <c r="D352" s="15">
        <v>1003</v>
      </c>
      <c r="E352" s="11" t="s">
        <v>221</v>
      </c>
      <c r="F352" s="12"/>
      <c r="G352" s="41"/>
      <c r="H352" s="41"/>
      <c r="I352" s="39">
        <f t="shared" ref="I352:J354" si="31">SUM(I353)</f>
        <v>1256.5999999999999</v>
      </c>
      <c r="J352" s="39">
        <f t="shared" si="31"/>
        <v>0</v>
      </c>
      <c r="K352" s="39">
        <v>0</v>
      </c>
      <c r="L352" s="39">
        <f>SUM(L353)</f>
        <v>0</v>
      </c>
    </row>
    <row r="353" spans="1:13" ht="62.25" customHeight="1">
      <c r="A353" s="28">
        <v>339</v>
      </c>
      <c r="B353" s="14" t="s">
        <v>219</v>
      </c>
      <c r="C353" s="28">
        <v>901</v>
      </c>
      <c r="D353" s="15">
        <v>1003</v>
      </c>
      <c r="E353" s="11" t="s">
        <v>290</v>
      </c>
      <c r="F353" s="12"/>
      <c r="G353" s="41"/>
      <c r="H353" s="41"/>
      <c r="I353" s="39">
        <f t="shared" si="31"/>
        <v>1256.5999999999999</v>
      </c>
      <c r="J353" s="39">
        <f t="shared" si="31"/>
        <v>0</v>
      </c>
      <c r="K353" s="39">
        <v>0</v>
      </c>
      <c r="L353" s="39">
        <f>SUM(L354)</f>
        <v>0</v>
      </c>
    </row>
    <row r="354" spans="1:13" ht="30" customHeight="1">
      <c r="A354" s="28">
        <v>340</v>
      </c>
      <c r="B354" s="14" t="s">
        <v>220</v>
      </c>
      <c r="C354" s="28">
        <v>901</v>
      </c>
      <c r="D354" s="15">
        <v>1003</v>
      </c>
      <c r="E354" s="11" t="s">
        <v>271</v>
      </c>
      <c r="F354" s="12"/>
      <c r="G354" s="41"/>
      <c r="H354" s="41"/>
      <c r="I354" s="39">
        <f t="shared" si="31"/>
        <v>1256.5999999999999</v>
      </c>
      <c r="J354" s="39">
        <f t="shared" si="31"/>
        <v>0</v>
      </c>
      <c r="K354" s="39">
        <v>0</v>
      </c>
      <c r="L354" s="39">
        <f>SUM(L355)</f>
        <v>0</v>
      </c>
    </row>
    <row r="355" spans="1:13" ht="27.75" customHeight="1">
      <c r="A355" s="28">
        <v>341</v>
      </c>
      <c r="B355" s="13" t="s">
        <v>39</v>
      </c>
      <c r="C355" s="30">
        <v>901</v>
      </c>
      <c r="D355" s="16">
        <v>1003</v>
      </c>
      <c r="E355" s="54" t="s">
        <v>271</v>
      </c>
      <c r="F355" s="17" t="s">
        <v>38</v>
      </c>
      <c r="G355" s="38"/>
      <c r="H355" s="38"/>
      <c r="I355" s="40">
        <v>1256.5999999999999</v>
      </c>
      <c r="J355" s="40">
        <f>1256.6-1256.6</f>
        <v>0</v>
      </c>
      <c r="K355" s="40">
        <v>0</v>
      </c>
      <c r="L355" s="40">
        <f>1256.6-1256.6</f>
        <v>0</v>
      </c>
    </row>
    <row r="356" spans="1:13" ht="30" customHeight="1">
      <c r="A356" s="28">
        <v>342</v>
      </c>
      <c r="B356" s="51" t="s">
        <v>440</v>
      </c>
      <c r="C356" s="28">
        <v>901</v>
      </c>
      <c r="D356" s="15">
        <v>1003</v>
      </c>
      <c r="E356" s="11" t="s">
        <v>226</v>
      </c>
      <c r="F356" s="12"/>
      <c r="G356" s="41"/>
      <c r="H356" s="41"/>
      <c r="I356" s="39">
        <f t="shared" ref="I356:L357" si="32">SUM(I357)</f>
        <v>5</v>
      </c>
      <c r="J356" s="39">
        <f t="shared" si="32"/>
        <v>5</v>
      </c>
      <c r="K356" s="39">
        <f t="shared" si="32"/>
        <v>0</v>
      </c>
      <c r="L356" s="39">
        <f t="shared" si="32"/>
        <v>0</v>
      </c>
    </row>
    <row r="357" spans="1:13" ht="45.75" customHeight="1">
      <c r="A357" s="28">
        <v>343</v>
      </c>
      <c r="B357" s="14" t="s">
        <v>272</v>
      </c>
      <c r="C357" s="28">
        <v>901</v>
      </c>
      <c r="D357" s="15">
        <v>1003</v>
      </c>
      <c r="E357" s="11" t="s">
        <v>273</v>
      </c>
      <c r="F357" s="12"/>
      <c r="G357" s="41"/>
      <c r="H357" s="41"/>
      <c r="I357" s="39">
        <f t="shared" si="32"/>
        <v>5</v>
      </c>
      <c r="J357" s="39">
        <f t="shared" si="32"/>
        <v>5</v>
      </c>
      <c r="K357" s="39">
        <f t="shared" si="32"/>
        <v>0</v>
      </c>
      <c r="L357" s="39">
        <f t="shared" si="32"/>
        <v>0</v>
      </c>
    </row>
    <row r="358" spans="1:13" ht="30" customHeight="1">
      <c r="A358" s="28">
        <v>344</v>
      </c>
      <c r="B358" s="13" t="s">
        <v>178</v>
      </c>
      <c r="C358" s="30">
        <v>901</v>
      </c>
      <c r="D358" s="16">
        <v>1003</v>
      </c>
      <c r="E358" s="54" t="s">
        <v>273</v>
      </c>
      <c r="F358" s="17" t="s">
        <v>61</v>
      </c>
      <c r="G358" s="38"/>
      <c r="H358" s="38"/>
      <c r="I358" s="40">
        <v>5</v>
      </c>
      <c r="J358" s="40">
        <v>5</v>
      </c>
      <c r="K358" s="40">
        <v>0</v>
      </c>
      <c r="L358" s="40">
        <f>K358/J358*100</f>
        <v>0</v>
      </c>
    </row>
    <row r="359" spans="1:13" ht="20.25" customHeight="1">
      <c r="A359" s="28">
        <v>345</v>
      </c>
      <c r="B359" s="14" t="s">
        <v>57</v>
      </c>
      <c r="C359" s="28">
        <v>901</v>
      </c>
      <c r="D359" s="15">
        <v>1003</v>
      </c>
      <c r="E359" s="11" t="s">
        <v>111</v>
      </c>
      <c r="F359" s="12"/>
      <c r="G359" s="41"/>
      <c r="H359" s="41"/>
      <c r="I359" s="39">
        <f>SUM(I362)</f>
        <v>15</v>
      </c>
      <c r="J359" s="39">
        <f>SUM(J360+J362)</f>
        <v>15</v>
      </c>
      <c r="K359" s="39">
        <f>SUM(K360+K362)</f>
        <v>162.30000000000001</v>
      </c>
      <c r="L359" s="39">
        <f>K359/J359*100</f>
        <v>1082</v>
      </c>
    </row>
    <row r="360" spans="1:13" ht="20.25" customHeight="1">
      <c r="A360" s="28">
        <v>346</v>
      </c>
      <c r="B360" s="14" t="s">
        <v>6</v>
      </c>
      <c r="C360" s="28">
        <v>901</v>
      </c>
      <c r="D360" s="15">
        <v>1003</v>
      </c>
      <c r="E360" s="11" t="s">
        <v>113</v>
      </c>
      <c r="F360" s="12"/>
      <c r="G360" s="41"/>
      <c r="H360" s="41"/>
      <c r="I360" s="39">
        <v>0</v>
      </c>
      <c r="J360" s="39">
        <v>0</v>
      </c>
      <c r="K360" s="39">
        <f>SUM(K361)</f>
        <v>160</v>
      </c>
      <c r="L360" s="39">
        <f>L361</f>
        <v>0</v>
      </c>
    </row>
    <row r="361" spans="1:13" ht="33.75" customHeight="1">
      <c r="A361" s="28">
        <v>347</v>
      </c>
      <c r="B361" s="13" t="s">
        <v>39</v>
      </c>
      <c r="C361" s="30">
        <v>901</v>
      </c>
      <c r="D361" s="16">
        <v>1003</v>
      </c>
      <c r="E361" s="54" t="s">
        <v>113</v>
      </c>
      <c r="F361" s="17" t="s">
        <v>38</v>
      </c>
      <c r="G361" s="38"/>
      <c r="H361" s="38"/>
      <c r="I361" s="40">
        <v>0</v>
      </c>
      <c r="J361" s="40">
        <v>0</v>
      </c>
      <c r="K361" s="40">
        <v>160</v>
      </c>
      <c r="L361" s="40">
        <v>0</v>
      </c>
    </row>
    <row r="362" spans="1:13" ht="63.75">
      <c r="A362" s="28">
        <v>348</v>
      </c>
      <c r="B362" s="42" t="s">
        <v>104</v>
      </c>
      <c r="C362" s="28">
        <v>901</v>
      </c>
      <c r="D362" s="15">
        <v>1003</v>
      </c>
      <c r="E362" s="11" t="s">
        <v>274</v>
      </c>
      <c r="F362" s="54"/>
      <c r="G362" s="38"/>
      <c r="H362" s="38"/>
      <c r="I362" s="39">
        <f>I363</f>
        <v>15</v>
      </c>
      <c r="J362" s="39">
        <f>J363</f>
        <v>15</v>
      </c>
      <c r="K362" s="39">
        <f>SUM(K363)</f>
        <v>2.2999999999999998</v>
      </c>
      <c r="L362" s="39">
        <f>L363</f>
        <v>15.333333333333332</v>
      </c>
    </row>
    <row r="363" spans="1:13" ht="38.25">
      <c r="A363" s="28">
        <v>349</v>
      </c>
      <c r="B363" s="13" t="s">
        <v>180</v>
      </c>
      <c r="C363" s="30">
        <v>901</v>
      </c>
      <c r="D363" s="16">
        <v>1003</v>
      </c>
      <c r="E363" s="54" t="s">
        <v>274</v>
      </c>
      <c r="F363" s="54" t="s">
        <v>44</v>
      </c>
      <c r="G363" s="38"/>
      <c r="H363" s="38"/>
      <c r="I363" s="40">
        <v>15</v>
      </c>
      <c r="J363" s="40">
        <v>15</v>
      </c>
      <c r="K363" s="40">
        <v>2.2999999999999998</v>
      </c>
      <c r="L363" s="40">
        <f>K363/J363*100</f>
        <v>15.333333333333332</v>
      </c>
    </row>
    <row r="364" spans="1:13" ht="17.25" customHeight="1">
      <c r="A364" s="28">
        <v>350</v>
      </c>
      <c r="B364" s="14" t="s">
        <v>389</v>
      </c>
      <c r="C364" s="28">
        <v>901</v>
      </c>
      <c r="D364" s="15">
        <v>1004</v>
      </c>
      <c r="E364" s="11"/>
      <c r="F364" s="11"/>
      <c r="G364" s="41"/>
      <c r="H364" s="41"/>
      <c r="I364" s="39">
        <f>SUM(I365+I368)</f>
        <v>0</v>
      </c>
      <c r="J364" s="39">
        <f>SUM(J365+J368)</f>
        <v>2680.1</v>
      </c>
      <c r="K364" s="39">
        <f>SUM(K365+K368)</f>
        <v>1759.1000000000001</v>
      </c>
      <c r="L364" s="39">
        <f>K364/J364*100</f>
        <v>65.635610611544351</v>
      </c>
    </row>
    <row r="365" spans="1:13" ht="41.25" customHeight="1">
      <c r="A365" s="28">
        <v>351</v>
      </c>
      <c r="B365" s="14" t="s">
        <v>333</v>
      </c>
      <c r="C365" s="28">
        <v>901</v>
      </c>
      <c r="D365" s="15">
        <v>1004</v>
      </c>
      <c r="E365" s="12" t="s">
        <v>150</v>
      </c>
      <c r="F365" s="12"/>
      <c r="G365" s="41"/>
      <c r="H365" s="41"/>
      <c r="I365" s="39">
        <f t="shared" ref="I365:K366" si="33">SUM(I366)</f>
        <v>0</v>
      </c>
      <c r="J365" s="39">
        <f t="shared" si="33"/>
        <v>168.7</v>
      </c>
      <c r="K365" s="39">
        <f t="shared" si="33"/>
        <v>160.9</v>
      </c>
      <c r="L365" s="39">
        <f>K365/J365*100</f>
        <v>95.376407824540607</v>
      </c>
    </row>
    <row r="366" spans="1:13" ht="63.75">
      <c r="A366" s="28">
        <v>352</v>
      </c>
      <c r="B366" s="14" t="s">
        <v>390</v>
      </c>
      <c r="C366" s="28">
        <v>901</v>
      </c>
      <c r="D366" s="15">
        <v>1004</v>
      </c>
      <c r="E366" s="12" t="s">
        <v>379</v>
      </c>
      <c r="F366" s="17"/>
      <c r="G366" s="41"/>
      <c r="H366" s="41"/>
      <c r="I366" s="39">
        <f t="shared" si="33"/>
        <v>0</v>
      </c>
      <c r="J366" s="39">
        <f t="shared" si="33"/>
        <v>168.7</v>
      </c>
      <c r="K366" s="39">
        <f t="shared" si="33"/>
        <v>160.9</v>
      </c>
      <c r="L366" s="39">
        <f>SUM(L367)</f>
        <v>95.376407824540607</v>
      </c>
    </row>
    <row r="367" spans="1:13" ht="19.5" customHeight="1">
      <c r="A367" s="28">
        <v>353</v>
      </c>
      <c r="B367" s="13" t="s">
        <v>287</v>
      </c>
      <c r="C367" s="30">
        <v>901</v>
      </c>
      <c r="D367" s="16">
        <v>1004</v>
      </c>
      <c r="E367" s="17" t="s">
        <v>379</v>
      </c>
      <c r="F367" s="17" t="s">
        <v>288</v>
      </c>
      <c r="G367" s="38"/>
      <c r="H367" s="38"/>
      <c r="I367" s="40">
        <v>0</v>
      </c>
      <c r="J367" s="40">
        <v>168.7</v>
      </c>
      <c r="K367" s="40">
        <v>160.9</v>
      </c>
      <c r="L367" s="40">
        <f>K367/J367*100</f>
        <v>95.376407824540607</v>
      </c>
    </row>
    <row r="368" spans="1:13" ht="37.5" customHeight="1">
      <c r="A368" s="28">
        <v>354</v>
      </c>
      <c r="B368" s="14" t="s">
        <v>346</v>
      </c>
      <c r="C368" s="28">
        <v>901</v>
      </c>
      <c r="D368" s="15">
        <v>1004</v>
      </c>
      <c r="E368" s="11" t="s">
        <v>221</v>
      </c>
      <c r="F368" s="12"/>
      <c r="G368" s="41"/>
      <c r="H368" s="41"/>
      <c r="I368" s="39">
        <f t="shared" ref="I368:J370" si="34">SUM(I369)</f>
        <v>0</v>
      </c>
      <c r="J368" s="39">
        <f t="shared" si="34"/>
        <v>2511.4</v>
      </c>
      <c r="K368" s="39">
        <f t="shared" ref="K368:L370" si="35">SUM(K369)</f>
        <v>1598.2</v>
      </c>
      <c r="L368" s="39">
        <f t="shared" si="35"/>
        <v>63.637811579198853</v>
      </c>
      <c r="M368" t="s">
        <v>421</v>
      </c>
    </row>
    <row r="369" spans="1:12" ht="54.75" customHeight="1">
      <c r="A369" s="28">
        <v>355</v>
      </c>
      <c r="B369" s="14" t="s">
        <v>219</v>
      </c>
      <c r="C369" s="28">
        <v>901</v>
      </c>
      <c r="D369" s="15">
        <v>1004</v>
      </c>
      <c r="E369" s="11" t="s">
        <v>290</v>
      </c>
      <c r="F369" s="12"/>
      <c r="G369" s="41"/>
      <c r="H369" s="41"/>
      <c r="I369" s="39">
        <f t="shared" si="34"/>
        <v>0</v>
      </c>
      <c r="J369" s="39">
        <f t="shared" si="34"/>
        <v>2511.4</v>
      </c>
      <c r="K369" s="39">
        <f t="shared" si="35"/>
        <v>1598.2</v>
      </c>
      <c r="L369" s="39">
        <f t="shared" si="35"/>
        <v>63.637811579198853</v>
      </c>
    </row>
    <row r="370" spans="1:12" ht="40.5" customHeight="1">
      <c r="A370" s="28">
        <v>356</v>
      </c>
      <c r="B370" s="91" t="s">
        <v>391</v>
      </c>
      <c r="C370" s="28">
        <v>901</v>
      </c>
      <c r="D370" s="15">
        <v>1004</v>
      </c>
      <c r="E370" s="89" t="s">
        <v>392</v>
      </c>
      <c r="F370" s="12"/>
      <c r="G370" s="41"/>
      <c r="H370" s="41"/>
      <c r="I370" s="39">
        <f t="shared" si="34"/>
        <v>0</v>
      </c>
      <c r="J370" s="39">
        <f t="shared" si="34"/>
        <v>2511.4</v>
      </c>
      <c r="K370" s="39">
        <f t="shared" si="35"/>
        <v>1598.2</v>
      </c>
      <c r="L370" s="39">
        <f t="shared" si="35"/>
        <v>63.637811579198853</v>
      </c>
    </row>
    <row r="371" spans="1:12" ht="28.5" customHeight="1">
      <c r="A371" s="28">
        <v>357</v>
      </c>
      <c r="B371" s="13" t="s">
        <v>39</v>
      </c>
      <c r="C371" s="30">
        <v>901</v>
      </c>
      <c r="D371" s="16">
        <v>1004</v>
      </c>
      <c r="E371" s="81" t="s">
        <v>392</v>
      </c>
      <c r="F371" s="17" t="s">
        <v>38</v>
      </c>
      <c r="G371" s="38"/>
      <c r="H371" s="38"/>
      <c r="I371" s="40">
        <v>0</v>
      </c>
      <c r="J371" s="40">
        <v>2511.4</v>
      </c>
      <c r="K371" s="40">
        <v>1598.2</v>
      </c>
      <c r="L371" s="40">
        <f t="shared" ref="L371:L382" si="36">K371/J371*100</f>
        <v>63.637811579198853</v>
      </c>
    </row>
    <row r="372" spans="1:12" ht="16.5" customHeight="1">
      <c r="A372" s="28">
        <v>358</v>
      </c>
      <c r="B372" s="14" t="s">
        <v>32</v>
      </c>
      <c r="C372" s="28">
        <v>901</v>
      </c>
      <c r="D372" s="15">
        <v>1006</v>
      </c>
      <c r="E372" s="11"/>
      <c r="F372" s="54"/>
      <c r="G372" s="38"/>
      <c r="H372" s="38"/>
      <c r="I372" s="39">
        <f>SUM(I373)</f>
        <v>2226</v>
      </c>
      <c r="J372" s="39">
        <f>SUM(J373)</f>
        <v>1911.6999999999998</v>
      </c>
      <c r="K372" s="39">
        <f>SUM(K373)</f>
        <v>1820.6</v>
      </c>
      <c r="L372" s="39">
        <f t="shared" si="36"/>
        <v>95.234607940576453</v>
      </c>
    </row>
    <row r="373" spans="1:12" ht="36" customHeight="1">
      <c r="A373" s="28">
        <v>359</v>
      </c>
      <c r="B373" s="71" t="s">
        <v>438</v>
      </c>
      <c r="C373" s="28">
        <v>901</v>
      </c>
      <c r="D373" s="15">
        <v>1006</v>
      </c>
      <c r="E373" s="12" t="s">
        <v>161</v>
      </c>
      <c r="F373" s="17"/>
      <c r="G373" s="38"/>
      <c r="H373" s="38"/>
      <c r="I373" s="39">
        <f>I374+I377</f>
        <v>2226</v>
      </c>
      <c r="J373" s="39">
        <f>J374+J377</f>
        <v>1911.6999999999998</v>
      </c>
      <c r="K373" s="39">
        <f>SUM(K374+K377)</f>
        <v>1820.6</v>
      </c>
      <c r="L373" s="39">
        <f t="shared" si="36"/>
        <v>95.234607940576453</v>
      </c>
    </row>
    <row r="374" spans="1:12" ht="125.25" customHeight="1">
      <c r="A374" s="28">
        <v>360</v>
      </c>
      <c r="B374" s="14" t="s">
        <v>91</v>
      </c>
      <c r="C374" s="28">
        <v>901</v>
      </c>
      <c r="D374" s="15">
        <v>1006</v>
      </c>
      <c r="E374" s="12" t="s">
        <v>284</v>
      </c>
      <c r="F374" s="17"/>
      <c r="G374" s="38"/>
      <c r="H374" s="38"/>
      <c r="I374" s="39">
        <f>I375+I376</f>
        <v>667.2</v>
      </c>
      <c r="J374" s="39">
        <f>J375+J376</f>
        <v>312.89999999999998</v>
      </c>
      <c r="K374" s="39">
        <f>SUM(K375:K376)</f>
        <v>312.89999999999998</v>
      </c>
      <c r="L374" s="39">
        <f t="shared" si="36"/>
        <v>100</v>
      </c>
    </row>
    <row r="375" spans="1:12" ht="25.5">
      <c r="A375" s="28">
        <v>361</v>
      </c>
      <c r="B375" s="13" t="s">
        <v>179</v>
      </c>
      <c r="C375" s="30">
        <v>901</v>
      </c>
      <c r="D375" s="16">
        <v>1006</v>
      </c>
      <c r="E375" s="17" t="s">
        <v>284</v>
      </c>
      <c r="F375" s="17" t="s">
        <v>40</v>
      </c>
      <c r="G375" s="38"/>
      <c r="H375" s="38"/>
      <c r="I375" s="40">
        <v>435.2</v>
      </c>
      <c r="J375" s="40">
        <v>272.89999999999998</v>
      </c>
      <c r="K375" s="40">
        <v>272.89999999999998</v>
      </c>
      <c r="L375" s="40">
        <f t="shared" si="36"/>
        <v>100</v>
      </c>
    </row>
    <row r="376" spans="1:12" ht="30" customHeight="1">
      <c r="A376" s="28">
        <v>362</v>
      </c>
      <c r="B376" s="13" t="s">
        <v>178</v>
      </c>
      <c r="C376" s="30">
        <v>901</v>
      </c>
      <c r="D376" s="16">
        <v>1006</v>
      </c>
      <c r="E376" s="17" t="s">
        <v>284</v>
      </c>
      <c r="F376" s="17" t="s">
        <v>61</v>
      </c>
      <c r="G376" s="38"/>
      <c r="H376" s="38"/>
      <c r="I376" s="40">
        <v>232</v>
      </c>
      <c r="J376" s="40">
        <v>40</v>
      </c>
      <c r="K376" s="40">
        <v>40</v>
      </c>
      <c r="L376" s="40">
        <f t="shared" si="36"/>
        <v>100</v>
      </c>
    </row>
    <row r="377" spans="1:12" ht="129.75" customHeight="1">
      <c r="A377" s="28">
        <v>363</v>
      </c>
      <c r="B377" s="14" t="s">
        <v>92</v>
      </c>
      <c r="C377" s="28">
        <v>901</v>
      </c>
      <c r="D377" s="15">
        <v>1006</v>
      </c>
      <c r="E377" s="12" t="s">
        <v>285</v>
      </c>
      <c r="F377" s="17"/>
      <c r="G377" s="38"/>
      <c r="H377" s="38"/>
      <c r="I377" s="39">
        <f>I378+I379</f>
        <v>1558.8</v>
      </c>
      <c r="J377" s="39">
        <f>J378+J379</f>
        <v>1598.8</v>
      </c>
      <c r="K377" s="39">
        <f>SUM(K378:K379)</f>
        <v>1507.7</v>
      </c>
      <c r="L377" s="39">
        <f t="shared" si="36"/>
        <v>94.301976482361781</v>
      </c>
    </row>
    <row r="378" spans="1:12" ht="25.5">
      <c r="A378" s="28">
        <v>364</v>
      </c>
      <c r="B378" s="13" t="s">
        <v>179</v>
      </c>
      <c r="C378" s="30">
        <v>901</v>
      </c>
      <c r="D378" s="16">
        <v>1006</v>
      </c>
      <c r="E378" s="17" t="s">
        <v>285</v>
      </c>
      <c r="F378" s="17" t="s">
        <v>40</v>
      </c>
      <c r="G378" s="38"/>
      <c r="H378" s="38"/>
      <c r="I378" s="40">
        <v>1036</v>
      </c>
      <c r="J378" s="40">
        <v>1084</v>
      </c>
      <c r="K378" s="40">
        <v>1035.4000000000001</v>
      </c>
      <c r="L378" s="40">
        <f t="shared" si="36"/>
        <v>95.516605166051676</v>
      </c>
    </row>
    <row r="379" spans="1:12" ht="30" customHeight="1">
      <c r="A379" s="28">
        <v>365</v>
      </c>
      <c r="B379" s="13" t="s">
        <v>178</v>
      </c>
      <c r="C379" s="30">
        <v>901</v>
      </c>
      <c r="D379" s="16">
        <v>1006</v>
      </c>
      <c r="E379" s="17" t="s">
        <v>285</v>
      </c>
      <c r="F379" s="17" t="s">
        <v>61</v>
      </c>
      <c r="G379" s="38"/>
      <c r="H379" s="38"/>
      <c r="I379" s="40">
        <v>522.79999999999995</v>
      </c>
      <c r="J379" s="40">
        <v>514.79999999999995</v>
      </c>
      <c r="K379" s="40">
        <v>472.3</v>
      </c>
      <c r="L379" s="40">
        <f t="shared" si="36"/>
        <v>91.744366744366758</v>
      </c>
    </row>
    <row r="380" spans="1:12" ht="16.5" customHeight="1">
      <c r="A380" s="28">
        <v>366</v>
      </c>
      <c r="B380" s="14" t="s">
        <v>29</v>
      </c>
      <c r="C380" s="28">
        <v>901</v>
      </c>
      <c r="D380" s="15">
        <v>1100</v>
      </c>
      <c r="E380" s="11"/>
      <c r="F380" s="54"/>
      <c r="G380" s="38"/>
      <c r="H380" s="38"/>
      <c r="I380" s="39">
        <f t="shared" ref="I380:K381" si="37">SUM(I381)</f>
        <v>9100</v>
      </c>
      <c r="J380" s="39">
        <f t="shared" si="37"/>
        <v>9212.1999999999989</v>
      </c>
      <c r="K380" s="39">
        <f t="shared" si="37"/>
        <v>9212.1999999999989</v>
      </c>
      <c r="L380" s="39">
        <f t="shared" si="36"/>
        <v>100</v>
      </c>
    </row>
    <row r="381" spans="1:12" ht="16.5" customHeight="1">
      <c r="A381" s="28">
        <v>367</v>
      </c>
      <c r="B381" s="14" t="s">
        <v>173</v>
      </c>
      <c r="C381" s="28">
        <v>901</v>
      </c>
      <c r="D381" s="15">
        <v>1102</v>
      </c>
      <c r="E381" s="11"/>
      <c r="F381" s="54"/>
      <c r="G381" s="38"/>
      <c r="H381" s="38"/>
      <c r="I381" s="39">
        <f t="shared" si="37"/>
        <v>9100</v>
      </c>
      <c r="J381" s="39">
        <f t="shared" si="37"/>
        <v>9212.1999999999989</v>
      </c>
      <c r="K381" s="39">
        <f t="shared" si="37"/>
        <v>9212.1999999999989</v>
      </c>
      <c r="L381" s="39">
        <f t="shared" si="36"/>
        <v>100</v>
      </c>
    </row>
    <row r="382" spans="1:12" ht="43.5" customHeight="1">
      <c r="A382" s="28">
        <v>368</v>
      </c>
      <c r="B382" s="71" t="s">
        <v>328</v>
      </c>
      <c r="C382" s="28">
        <v>901</v>
      </c>
      <c r="D382" s="15">
        <v>1102</v>
      </c>
      <c r="E382" s="12" t="s">
        <v>126</v>
      </c>
      <c r="F382" s="17"/>
      <c r="G382" s="38"/>
      <c r="H382" s="38"/>
      <c r="I382" s="39">
        <f>SUM(I383+I386)</f>
        <v>9100</v>
      </c>
      <c r="J382" s="39">
        <f>SUM(J383+J386+J391+J393+J395)</f>
        <v>9212.1999999999989</v>
      </c>
      <c r="K382" s="39">
        <f>SUM(K383+K386+K391+K393+K395)</f>
        <v>9212.1999999999989</v>
      </c>
      <c r="L382" s="39">
        <f t="shared" si="36"/>
        <v>100</v>
      </c>
    </row>
    <row r="383" spans="1:12" ht="29.25" customHeight="1">
      <c r="A383" s="28"/>
      <c r="B383" s="14" t="s">
        <v>101</v>
      </c>
      <c r="C383" s="28">
        <v>901</v>
      </c>
      <c r="D383" s="15">
        <v>1102</v>
      </c>
      <c r="E383" s="12" t="s">
        <v>171</v>
      </c>
      <c r="F383" s="17"/>
      <c r="G383" s="38"/>
      <c r="H383" s="38"/>
      <c r="I383" s="39">
        <f>I384</f>
        <v>100</v>
      </c>
      <c r="J383" s="39">
        <f>J384+J385</f>
        <v>100</v>
      </c>
      <c r="K383" s="39">
        <f>K384+K385</f>
        <v>100</v>
      </c>
      <c r="L383" s="40">
        <f t="shared" ref="L383:L400" si="38">K383/J383*100</f>
        <v>100</v>
      </c>
    </row>
    <row r="384" spans="1:12" ht="28.5" customHeight="1">
      <c r="A384" s="28">
        <v>369</v>
      </c>
      <c r="B384" s="13" t="s">
        <v>178</v>
      </c>
      <c r="C384" s="30">
        <v>901</v>
      </c>
      <c r="D384" s="16">
        <v>1102</v>
      </c>
      <c r="E384" s="17" t="s">
        <v>171</v>
      </c>
      <c r="F384" s="17" t="s">
        <v>61</v>
      </c>
      <c r="G384" s="38"/>
      <c r="H384" s="38"/>
      <c r="I384" s="40">
        <v>100</v>
      </c>
      <c r="J384" s="40">
        <v>52.8</v>
      </c>
      <c r="K384" s="40">
        <v>52.8</v>
      </c>
      <c r="L384" s="40">
        <f t="shared" si="38"/>
        <v>100</v>
      </c>
    </row>
    <row r="385" spans="1:12" ht="16.5" customHeight="1">
      <c r="A385" s="28">
        <v>370</v>
      </c>
      <c r="B385" s="13" t="s">
        <v>427</v>
      </c>
      <c r="C385" s="30">
        <v>901</v>
      </c>
      <c r="D385" s="16">
        <v>1102</v>
      </c>
      <c r="E385" s="17" t="s">
        <v>171</v>
      </c>
      <c r="F385" s="17" t="s">
        <v>288</v>
      </c>
      <c r="G385" s="38"/>
      <c r="H385" s="38"/>
      <c r="I385" s="40">
        <v>0</v>
      </c>
      <c r="J385" s="40">
        <v>47.2</v>
      </c>
      <c r="K385" s="40">
        <v>47.2</v>
      </c>
      <c r="L385" s="40">
        <f t="shared" si="38"/>
        <v>100</v>
      </c>
    </row>
    <row r="386" spans="1:12" ht="25.5">
      <c r="A386" s="28">
        <v>371</v>
      </c>
      <c r="B386" s="14" t="s">
        <v>93</v>
      </c>
      <c r="C386" s="28">
        <v>901</v>
      </c>
      <c r="D386" s="15">
        <v>1102</v>
      </c>
      <c r="E386" s="12" t="s">
        <v>172</v>
      </c>
      <c r="F386" s="17"/>
      <c r="G386" s="38"/>
      <c r="H386" s="38"/>
      <c r="I386" s="39">
        <f>SUM(I387:I389)</f>
        <v>9000</v>
      </c>
      <c r="J386" s="39">
        <f>SUM(J387:J390)</f>
        <v>8874.2000000000007</v>
      </c>
      <c r="K386" s="39">
        <f>SUM(K387:K390)</f>
        <v>8874.2000000000007</v>
      </c>
      <c r="L386" s="39">
        <f t="shared" si="38"/>
        <v>100</v>
      </c>
    </row>
    <row r="387" spans="1:12" ht="16.5" customHeight="1">
      <c r="A387" s="28">
        <v>372</v>
      </c>
      <c r="B387" s="13" t="s">
        <v>64</v>
      </c>
      <c r="C387" s="30">
        <v>901</v>
      </c>
      <c r="D387" s="16">
        <v>1102</v>
      </c>
      <c r="E387" s="17" t="s">
        <v>172</v>
      </c>
      <c r="F387" s="17" t="s">
        <v>34</v>
      </c>
      <c r="G387" s="38"/>
      <c r="H387" s="38"/>
      <c r="I387" s="40">
        <v>7166.2</v>
      </c>
      <c r="J387" s="40">
        <v>5477.3</v>
      </c>
      <c r="K387" s="40">
        <v>5477.3</v>
      </c>
      <c r="L387" s="40">
        <f t="shared" si="38"/>
        <v>100</v>
      </c>
    </row>
    <row r="388" spans="1:12" ht="25.5">
      <c r="A388" s="28"/>
      <c r="B388" s="13" t="s">
        <v>94</v>
      </c>
      <c r="C388" s="30">
        <v>901</v>
      </c>
      <c r="D388" s="16">
        <v>1102</v>
      </c>
      <c r="E388" s="17" t="s">
        <v>172</v>
      </c>
      <c r="F388" s="17" t="s">
        <v>61</v>
      </c>
      <c r="G388" s="38"/>
      <c r="H388" s="38"/>
      <c r="I388" s="40">
        <v>1801.8</v>
      </c>
      <c r="J388" s="40">
        <v>1082</v>
      </c>
      <c r="K388" s="40">
        <v>1082</v>
      </c>
      <c r="L388" s="40">
        <f t="shared" si="38"/>
        <v>100</v>
      </c>
    </row>
    <row r="389" spans="1:12" ht="17.25" customHeight="1">
      <c r="A389" s="28">
        <v>373</v>
      </c>
      <c r="B389" s="13" t="s">
        <v>175</v>
      </c>
      <c r="C389" s="30">
        <v>901</v>
      </c>
      <c r="D389" s="16">
        <v>1102</v>
      </c>
      <c r="E389" s="17" t="s">
        <v>172</v>
      </c>
      <c r="F389" s="17" t="s">
        <v>176</v>
      </c>
      <c r="G389" s="38"/>
      <c r="H389" s="38"/>
      <c r="I389" s="40">
        <v>32</v>
      </c>
      <c r="J389" s="40">
        <v>5.2</v>
      </c>
      <c r="K389" s="40">
        <v>5.2</v>
      </c>
      <c r="L389" s="40">
        <f t="shared" si="38"/>
        <v>100</v>
      </c>
    </row>
    <row r="390" spans="1:12" ht="17.25" customHeight="1">
      <c r="A390" s="28">
        <v>374</v>
      </c>
      <c r="B390" s="13" t="s">
        <v>427</v>
      </c>
      <c r="C390" s="30">
        <v>901</v>
      </c>
      <c r="D390" s="16">
        <v>1102</v>
      </c>
      <c r="E390" s="17" t="s">
        <v>172</v>
      </c>
      <c r="F390" s="17" t="s">
        <v>288</v>
      </c>
      <c r="G390" s="38"/>
      <c r="H390" s="38"/>
      <c r="I390" s="40">
        <v>0</v>
      </c>
      <c r="J390" s="40">
        <v>2309.6999999999998</v>
      </c>
      <c r="K390" s="40">
        <v>2309.6999999999998</v>
      </c>
      <c r="L390" s="40">
        <f t="shared" si="38"/>
        <v>100</v>
      </c>
    </row>
    <row r="391" spans="1:12" ht="43.5" customHeight="1">
      <c r="A391" s="28">
        <v>375</v>
      </c>
      <c r="B391" s="14" t="s">
        <v>407</v>
      </c>
      <c r="C391" s="28">
        <v>901</v>
      </c>
      <c r="D391" s="15">
        <v>1102</v>
      </c>
      <c r="E391" s="12" t="s">
        <v>408</v>
      </c>
      <c r="F391" s="12"/>
      <c r="G391" s="38"/>
      <c r="H391" s="38"/>
      <c r="I391" s="39">
        <v>0</v>
      </c>
      <c r="J391" s="39">
        <f>SUM(J392)</f>
        <v>65.3</v>
      </c>
      <c r="K391" s="39">
        <f>SUM(K392)</f>
        <v>65.3</v>
      </c>
      <c r="L391" s="39">
        <f t="shared" si="38"/>
        <v>100</v>
      </c>
    </row>
    <row r="392" spans="1:12" ht="31.5" customHeight="1">
      <c r="A392" s="28">
        <v>376</v>
      </c>
      <c r="B392" s="13" t="s">
        <v>94</v>
      </c>
      <c r="C392" s="30">
        <v>901</v>
      </c>
      <c r="D392" s="16">
        <v>1102</v>
      </c>
      <c r="E392" s="17" t="s">
        <v>408</v>
      </c>
      <c r="F392" s="17" t="s">
        <v>61</v>
      </c>
      <c r="G392" s="38"/>
      <c r="H392" s="38"/>
      <c r="I392" s="40">
        <v>0</v>
      </c>
      <c r="J392" s="40">
        <v>65.3</v>
      </c>
      <c r="K392" s="40">
        <v>65.3</v>
      </c>
      <c r="L392" s="40">
        <f t="shared" si="38"/>
        <v>100</v>
      </c>
    </row>
    <row r="393" spans="1:12" ht="32.25" customHeight="1">
      <c r="A393" s="28">
        <v>377</v>
      </c>
      <c r="B393" s="14" t="s">
        <v>409</v>
      </c>
      <c r="C393" s="28">
        <v>901</v>
      </c>
      <c r="D393" s="15">
        <v>1102</v>
      </c>
      <c r="E393" s="12" t="s">
        <v>410</v>
      </c>
      <c r="F393" s="12"/>
      <c r="G393" s="38"/>
      <c r="H393" s="38"/>
      <c r="I393" s="39">
        <v>0</v>
      </c>
      <c r="J393" s="39">
        <f>SUM(J394)</f>
        <v>120.9</v>
      </c>
      <c r="K393" s="39">
        <f>SUM(K394)</f>
        <v>120.9</v>
      </c>
      <c r="L393" s="39">
        <f t="shared" si="38"/>
        <v>100</v>
      </c>
    </row>
    <row r="394" spans="1:12" ht="27.75" customHeight="1">
      <c r="A394" s="28">
        <v>378</v>
      </c>
      <c r="B394" s="13" t="s">
        <v>94</v>
      </c>
      <c r="C394" s="30">
        <v>901</v>
      </c>
      <c r="D394" s="16">
        <v>1102</v>
      </c>
      <c r="E394" s="17" t="s">
        <v>410</v>
      </c>
      <c r="F394" s="17" t="s">
        <v>61</v>
      </c>
      <c r="G394" s="38"/>
      <c r="H394" s="38"/>
      <c r="I394" s="40">
        <v>0</v>
      </c>
      <c r="J394" s="40">
        <v>120.9</v>
      </c>
      <c r="K394" s="40">
        <v>120.9</v>
      </c>
      <c r="L394" s="40">
        <f t="shared" si="38"/>
        <v>100</v>
      </c>
    </row>
    <row r="395" spans="1:12" ht="49.5" customHeight="1">
      <c r="A395" s="28">
        <v>379</v>
      </c>
      <c r="B395" s="14" t="s">
        <v>369</v>
      </c>
      <c r="C395" s="28">
        <v>901</v>
      </c>
      <c r="D395" s="15">
        <v>1102</v>
      </c>
      <c r="E395" s="12" t="s">
        <v>411</v>
      </c>
      <c r="F395" s="12"/>
      <c r="G395" s="38"/>
      <c r="H395" s="38"/>
      <c r="I395" s="39">
        <v>0</v>
      </c>
      <c r="J395" s="39">
        <f>SUM(J396)</f>
        <v>51.8</v>
      </c>
      <c r="K395" s="39">
        <f>SUM(K396)</f>
        <v>51.8</v>
      </c>
      <c r="L395" s="39">
        <f t="shared" si="38"/>
        <v>100</v>
      </c>
    </row>
    <row r="396" spans="1:12" ht="33.75" customHeight="1">
      <c r="A396" s="28">
        <v>380</v>
      </c>
      <c r="B396" s="13" t="s">
        <v>94</v>
      </c>
      <c r="C396" s="30">
        <v>901</v>
      </c>
      <c r="D396" s="16">
        <v>1102</v>
      </c>
      <c r="E396" s="17" t="s">
        <v>411</v>
      </c>
      <c r="F396" s="17" t="s">
        <v>61</v>
      </c>
      <c r="G396" s="38"/>
      <c r="H396" s="38"/>
      <c r="I396" s="40">
        <v>0</v>
      </c>
      <c r="J396" s="40">
        <v>51.8</v>
      </c>
      <c r="K396" s="40">
        <v>51.8</v>
      </c>
      <c r="L396" s="40">
        <f t="shared" si="38"/>
        <v>100</v>
      </c>
    </row>
    <row r="397" spans="1:12" ht="16.5" customHeight="1">
      <c r="A397" s="28">
        <v>381</v>
      </c>
      <c r="B397" s="14" t="s">
        <v>48</v>
      </c>
      <c r="C397" s="28">
        <v>901</v>
      </c>
      <c r="D397" s="15">
        <v>1200</v>
      </c>
      <c r="E397" s="12"/>
      <c r="F397" s="17"/>
      <c r="G397" s="38"/>
      <c r="H397" s="38"/>
      <c r="I397" s="39">
        <f t="shared" ref="I397:K398" si="39">SUM(I398)</f>
        <v>353</v>
      </c>
      <c r="J397" s="39">
        <f t="shared" si="39"/>
        <v>463</v>
      </c>
      <c r="K397" s="39">
        <f t="shared" si="39"/>
        <v>462.5</v>
      </c>
      <c r="L397" s="39">
        <f t="shared" si="38"/>
        <v>99.892008639308855</v>
      </c>
    </row>
    <row r="398" spans="1:12" ht="17.25" customHeight="1">
      <c r="A398" s="28">
        <v>382</v>
      </c>
      <c r="B398" s="14" t="s">
        <v>49</v>
      </c>
      <c r="C398" s="28">
        <v>901</v>
      </c>
      <c r="D398" s="15">
        <v>1202</v>
      </c>
      <c r="E398" s="12"/>
      <c r="F398" s="17"/>
      <c r="G398" s="38"/>
      <c r="H398" s="38"/>
      <c r="I398" s="39">
        <f t="shared" si="39"/>
        <v>353</v>
      </c>
      <c r="J398" s="39">
        <f t="shared" si="39"/>
        <v>463</v>
      </c>
      <c r="K398" s="39">
        <f t="shared" si="39"/>
        <v>462.5</v>
      </c>
      <c r="L398" s="39">
        <f t="shared" si="38"/>
        <v>99.892008639308855</v>
      </c>
    </row>
    <row r="399" spans="1:12" ht="41.25" customHeight="1">
      <c r="A399" s="28">
        <v>383</v>
      </c>
      <c r="B399" s="14" t="s">
        <v>296</v>
      </c>
      <c r="C399" s="28">
        <v>901</v>
      </c>
      <c r="D399" s="15">
        <v>1202</v>
      </c>
      <c r="E399" s="12" t="s">
        <v>119</v>
      </c>
      <c r="F399" s="17"/>
      <c r="G399" s="38"/>
      <c r="H399" s="38"/>
      <c r="I399" s="39">
        <f>I400</f>
        <v>353</v>
      </c>
      <c r="J399" s="39">
        <f>J400</f>
        <v>463</v>
      </c>
      <c r="K399" s="39">
        <f>SUM(K400)</f>
        <v>462.5</v>
      </c>
      <c r="L399" s="39">
        <f t="shared" si="38"/>
        <v>99.892008639308855</v>
      </c>
    </row>
    <row r="400" spans="1:12" ht="33" customHeight="1">
      <c r="A400" s="28">
        <v>384</v>
      </c>
      <c r="B400" s="14" t="s">
        <v>95</v>
      </c>
      <c r="C400" s="28">
        <v>901</v>
      </c>
      <c r="D400" s="15">
        <v>1202</v>
      </c>
      <c r="E400" s="12" t="s">
        <v>165</v>
      </c>
      <c r="F400" s="17"/>
      <c r="G400" s="38"/>
      <c r="H400" s="38"/>
      <c r="I400" s="39">
        <f>SUM(I401)</f>
        <v>353</v>
      </c>
      <c r="J400" s="39">
        <f>SUM(J401:J402)</f>
        <v>463</v>
      </c>
      <c r="K400" s="39">
        <f>SUM(K401:K402)</f>
        <v>462.5</v>
      </c>
      <c r="L400" s="39">
        <f t="shared" si="38"/>
        <v>99.892008639308855</v>
      </c>
    </row>
    <row r="401" spans="1:12" ht="21" customHeight="1">
      <c r="A401" s="28">
        <v>385</v>
      </c>
      <c r="B401" s="38" t="s">
        <v>276</v>
      </c>
      <c r="C401" s="30">
        <v>901</v>
      </c>
      <c r="D401" s="16">
        <v>1202</v>
      </c>
      <c r="E401" s="17" t="s">
        <v>165</v>
      </c>
      <c r="F401" s="17" t="s">
        <v>275</v>
      </c>
      <c r="G401" s="38"/>
      <c r="H401" s="38"/>
      <c r="I401" s="40">
        <v>353</v>
      </c>
      <c r="J401" s="40">
        <v>0</v>
      </c>
      <c r="K401" s="40">
        <v>0</v>
      </c>
      <c r="L401" s="40">
        <v>0</v>
      </c>
    </row>
    <row r="402" spans="1:12" ht="29.25" customHeight="1">
      <c r="A402" s="28">
        <v>386</v>
      </c>
      <c r="B402" s="47" t="s">
        <v>180</v>
      </c>
      <c r="C402" s="30">
        <v>901</v>
      </c>
      <c r="D402" s="16">
        <v>1202</v>
      </c>
      <c r="E402" s="17" t="s">
        <v>165</v>
      </c>
      <c r="F402" s="17" t="s">
        <v>44</v>
      </c>
      <c r="G402" s="38"/>
      <c r="H402" s="38"/>
      <c r="I402" s="59">
        <v>0</v>
      </c>
      <c r="J402" s="59">
        <v>463</v>
      </c>
      <c r="K402" s="59">
        <v>462.5</v>
      </c>
      <c r="L402" s="59">
        <f>K402/J402*100</f>
        <v>99.892008639308855</v>
      </c>
    </row>
    <row r="403" spans="1:12" ht="16.5" customHeight="1">
      <c r="A403" s="28">
        <v>387</v>
      </c>
      <c r="B403" s="29" t="s">
        <v>105</v>
      </c>
      <c r="C403" s="28">
        <v>912</v>
      </c>
      <c r="D403" s="15"/>
      <c r="E403" s="12"/>
      <c r="F403" s="17"/>
      <c r="G403" s="38"/>
      <c r="H403" s="38"/>
      <c r="I403" s="56">
        <f>SUM(I404+I415)</f>
        <v>1749.4</v>
      </c>
      <c r="J403" s="56">
        <f>SUM(J404+J415)</f>
        <v>1004.9</v>
      </c>
      <c r="K403" s="56">
        <f>SUM(K404+K415)</f>
        <v>874.4</v>
      </c>
      <c r="L403" s="56">
        <f>K403/J403*100</f>
        <v>87.013633197333064</v>
      </c>
    </row>
    <row r="404" spans="1:12" ht="15" customHeight="1">
      <c r="A404" s="28">
        <v>388</v>
      </c>
      <c r="B404" s="14" t="s">
        <v>4</v>
      </c>
      <c r="C404" s="28">
        <v>912</v>
      </c>
      <c r="D404" s="31">
        <v>100</v>
      </c>
      <c r="E404" s="12"/>
      <c r="F404" s="17"/>
      <c r="G404" s="38"/>
      <c r="H404" s="38"/>
      <c r="I404" s="56">
        <f>SUM(I405+I411)</f>
        <v>1599.4</v>
      </c>
      <c r="J404" s="56">
        <f>SUM(J405+J411)</f>
        <v>854.9</v>
      </c>
      <c r="K404" s="56">
        <f>SUM(K405+K411)</f>
        <v>724.4</v>
      </c>
      <c r="L404" s="56">
        <f>K404/J404*100</f>
        <v>84.735056731781498</v>
      </c>
    </row>
    <row r="405" spans="1:12" ht="38.25">
      <c r="A405" s="28">
        <v>389</v>
      </c>
      <c r="B405" s="14" t="s">
        <v>107</v>
      </c>
      <c r="C405" s="28">
        <v>912</v>
      </c>
      <c r="D405" s="15">
        <v>103</v>
      </c>
      <c r="E405" s="12"/>
      <c r="F405" s="17"/>
      <c r="G405" s="38"/>
      <c r="H405" s="38"/>
      <c r="I405" s="39">
        <f>SUM(I407+I409)</f>
        <v>1593.4</v>
      </c>
      <c r="J405" s="39">
        <f>SUM(J407+J409)</f>
        <v>848.9</v>
      </c>
      <c r="K405" s="39">
        <f>SUM(K406)</f>
        <v>718.5</v>
      </c>
      <c r="L405" s="39">
        <f>K405/J405*100</f>
        <v>84.638944516433028</v>
      </c>
    </row>
    <row r="406" spans="1:12" ht="16.5" customHeight="1">
      <c r="A406" s="28">
        <v>390</v>
      </c>
      <c r="B406" s="14" t="s">
        <v>57</v>
      </c>
      <c r="C406" s="28">
        <v>912</v>
      </c>
      <c r="D406" s="53">
        <v>103</v>
      </c>
      <c r="E406" s="57" t="s">
        <v>111</v>
      </c>
      <c r="F406" s="54"/>
      <c r="G406" s="38"/>
      <c r="H406" s="38"/>
      <c r="I406" s="39">
        <f>SUM(I407+I409)</f>
        <v>1593.4</v>
      </c>
      <c r="J406" s="39">
        <f>SUM(J407+J409)</f>
        <v>848.9</v>
      </c>
      <c r="K406" s="39">
        <f>SUM(K407+K409)</f>
        <v>718.5</v>
      </c>
      <c r="L406" s="39">
        <f>K406/J406*100</f>
        <v>84.638944516433028</v>
      </c>
    </row>
    <row r="407" spans="1:12" ht="26.25" customHeight="1">
      <c r="A407" s="28">
        <v>391</v>
      </c>
      <c r="B407" s="14" t="s">
        <v>166</v>
      </c>
      <c r="C407" s="28">
        <v>912</v>
      </c>
      <c r="D407" s="53">
        <v>103</v>
      </c>
      <c r="E407" s="57" t="s">
        <v>109</v>
      </c>
      <c r="F407" s="54"/>
      <c r="G407" s="38"/>
      <c r="H407" s="38"/>
      <c r="I407" s="39">
        <f>SUM(I408)</f>
        <v>940.7</v>
      </c>
      <c r="J407" s="39">
        <f>SUM(J408)</f>
        <v>150.1</v>
      </c>
      <c r="K407" s="39">
        <f>SUM(K408)</f>
        <v>25.3</v>
      </c>
      <c r="L407" s="39">
        <f>SUM(L408)</f>
        <v>16.855429713524316</v>
      </c>
    </row>
    <row r="408" spans="1:12" ht="20.25" customHeight="1">
      <c r="A408" s="28">
        <v>392</v>
      </c>
      <c r="B408" s="13" t="s">
        <v>60</v>
      </c>
      <c r="C408" s="30">
        <v>912</v>
      </c>
      <c r="D408" s="55">
        <v>103</v>
      </c>
      <c r="E408" s="58" t="s">
        <v>109</v>
      </c>
      <c r="F408" s="54" t="s">
        <v>40</v>
      </c>
      <c r="G408" s="38"/>
      <c r="H408" s="38"/>
      <c r="I408" s="40">
        <v>940.7</v>
      </c>
      <c r="J408" s="40">
        <v>150.1</v>
      </c>
      <c r="K408" s="40">
        <v>25.3</v>
      </c>
      <c r="L408" s="40">
        <f>K408/J408*100</f>
        <v>16.855429713524316</v>
      </c>
    </row>
    <row r="409" spans="1:12" ht="25.5">
      <c r="A409" s="28">
        <v>393</v>
      </c>
      <c r="B409" s="14" t="s">
        <v>58</v>
      </c>
      <c r="C409" s="28">
        <v>912</v>
      </c>
      <c r="D409" s="53">
        <v>103</v>
      </c>
      <c r="E409" s="57" t="s">
        <v>110</v>
      </c>
      <c r="F409" s="54"/>
      <c r="G409" s="38"/>
      <c r="H409" s="38"/>
      <c r="I409" s="39">
        <f>I410</f>
        <v>652.70000000000005</v>
      </c>
      <c r="J409" s="39">
        <f>J410</f>
        <v>698.8</v>
      </c>
      <c r="K409" s="39">
        <f>SUM(K410)</f>
        <v>693.2</v>
      </c>
      <c r="L409" s="39">
        <f>L410</f>
        <v>99.19862621637094</v>
      </c>
    </row>
    <row r="410" spans="1:12" ht="25.5">
      <c r="A410" s="28">
        <v>394</v>
      </c>
      <c r="B410" s="13" t="s">
        <v>179</v>
      </c>
      <c r="C410" s="30">
        <v>912</v>
      </c>
      <c r="D410" s="55">
        <v>103</v>
      </c>
      <c r="E410" s="58" t="s">
        <v>110</v>
      </c>
      <c r="F410" s="17" t="s">
        <v>40</v>
      </c>
      <c r="G410" s="38"/>
      <c r="H410" s="38"/>
      <c r="I410" s="40">
        <v>652.70000000000005</v>
      </c>
      <c r="J410" s="40">
        <v>698.8</v>
      </c>
      <c r="K410" s="40">
        <v>693.2</v>
      </c>
      <c r="L410" s="40">
        <f>K410/J410*100</f>
        <v>99.19862621637094</v>
      </c>
    </row>
    <row r="411" spans="1:12" ht="16.5" customHeight="1">
      <c r="A411" s="28">
        <v>395</v>
      </c>
      <c r="B411" s="14" t="s">
        <v>24</v>
      </c>
      <c r="C411" s="28">
        <v>912</v>
      </c>
      <c r="D411" s="53">
        <v>113</v>
      </c>
      <c r="E411" s="57"/>
      <c r="F411" s="12"/>
      <c r="G411" s="41"/>
      <c r="H411" s="41"/>
      <c r="I411" s="56">
        <f t="shared" ref="I411:J413" si="40">SUM(I412)</f>
        <v>6</v>
      </c>
      <c r="J411" s="56">
        <f t="shared" si="40"/>
        <v>6</v>
      </c>
      <c r="K411" s="56">
        <f t="shared" ref="K411:L413" si="41">SUM(K412)</f>
        <v>5.9</v>
      </c>
      <c r="L411" s="56">
        <f t="shared" si="41"/>
        <v>98.333333333333343</v>
      </c>
    </row>
    <row r="412" spans="1:12" ht="16.5" customHeight="1">
      <c r="A412" s="28">
        <v>396</v>
      </c>
      <c r="B412" s="14" t="s">
        <v>57</v>
      </c>
      <c r="C412" s="28">
        <v>912</v>
      </c>
      <c r="D412" s="53">
        <v>113</v>
      </c>
      <c r="E412" s="57" t="s">
        <v>111</v>
      </c>
      <c r="F412" s="12"/>
      <c r="G412" s="41"/>
      <c r="H412" s="41"/>
      <c r="I412" s="56">
        <f t="shared" si="40"/>
        <v>6</v>
      </c>
      <c r="J412" s="56">
        <f t="shared" si="40"/>
        <v>6</v>
      </c>
      <c r="K412" s="56">
        <f t="shared" si="41"/>
        <v>5.9</v>
      </c>
      <c r="L412" s="56">
        <f t="shared" si="41"/>
        <v>98.333333333333343</v>
      </c>
    </row>
    <row r="413" spans="1:12" ht="16.5" customHeight="1">
      <c r="A413" s="28">
        <v>397</v>
      </c>
      <c r="B413" s="14" t="s">
        <v>58</v>
      </c>
      <c r="C413" s="28">
        <v>912</v>
      </c>
      <c r="D413" s="53">
        <v>113</v>
      </c>
      <c r="E413" s="12" t="s">
        <v>110</v>
      </c>
      <c r="F413" s="12"/>
      <c r="G413" s="41"/>
      <c r="H413" s="41"/>
      <c r="I413" s="56">
        <f t="shared" si="40"/>
        <v>6</v>
      </c>
      <c r="J413" s="56">
        <f t="shared" si="40"/>
        <v>6</v>
      </c>
      <c r="K413" s="56">
        <f t="shared" si="41"/>
        <v>5.9</v>
      </c>
      <c r="L413" s="56">
        <f t="shared" si="41"/>
        <v>98.333333333333343</v>
      </c>
    </row>
    <row r="414" spans="1:12" ht="26.25" customHeight="1">
      <c r="A414" s="28">
        <v>398</v>
      </c>
      <c r="B414" s="13" t="s">
        <v>179</v>
      </c>
      <c r="C414" s="30">
        <v>912</v>
      </c>
      <c r="D414" s="55">
        <v>113</v>
      </c>
      <c r="E414" s="17" t="s">
        <v>110</v>
      </c>
      <c r="F414" s="17" t="s">
        <v>40</v>
      </c>
      <c r="G414" s="38"/>
      <c r="H414" s="38"/>
      <c r="I414" s="59">
        <v>6</v>
      </c>
      <c r="J414" s="59">
        <v>6</v>
      </c>
      <c r="K414" s="59">
        <v>5.9</v>
      </c>
      <c r="L414" s="59">
        <f>K414/J414*100</f>
        <v>98.333333333333343</v>
      </c>
    </row>
    <row r="415" spans="1:12">
      <c r="A415" s="28">
        <v>399</v>
      </c>
      <c r="B415" s="14" t="s">
        <v>48</v>
      </c>
      <c r="C415" s="28">
        <v>912</v>
      </c>
      <c r="D415" s="15">
        <v>1200</v>
      </c>
      <c r="E415" s="58"/>
      <c r="F415" s="17"/>
      <c r="G415" s="38"/>
      <c r="H415" s="38"/>
      <c r="I415" s="56">
        <f t="shared" ref="I415:J418" si="42">SUM(I416)</f>
        <v>150</v>
      </c>
      <c r="J415" s="56">
        <f t="shared" si="42"/>
        <v>150</v>
      </c>
      <c r="K415" s="56">
        <f t="shared" ref="K415:L417" si="43">SUM(K416)</f>
        <v>150</v>
      </c>
      <c r="L415" s="56">
        <f t="shared" si="43"/>
        <v>100</v>
      </c>
    </row>
    <row r="416" spans="1:12">
      <c r="A416" s="28">
        <v>400</v>
      </c>
      <c r="B416" s="14" t="s">
        <v>49</v>
      </c>
      <c r="C416" s="28">
        <v>912</v>
      </c>
      <c r="D416" s="15">
        <v>1202</v>
      </c>
      <c r="E416" s="58"/>
      <c r="F416" s="17"/>
      <c r="G416" s="38"/>
      <c r="H416" s="38"/>
      <c r="I416" s="56">
        <f t="shared" si="42"/>
        <v>150</v>
      </c>
      <c r="J416" s="56">
        <f t="shared" si="42"/>
        <v>150</v>
      </c>
      <c r="K416" s="56">
        <f t="shared" si="43"/>
        <v>150</v>
      </c>
      <c r="L416" s="56">
        <f t="shared" si="43"/>
        <v>100</v>
      </c>
    </row>
    <row r="417" spans="1:12" ht="15.75" customHeight="1">
      <c r="A417" s="28">
        <v>401</v>
      </c>
      <c r="B417" s="14" t="s">
        <v>57</v>
      </c>
      <c r="C417" s="28">
        <v>912</v>
      </c>
      <c r="D417" s="15">
        <v>1202</v>
      </c>
      <c r="E417" s="12" t="s">
        <v>111</v>
      </c>
      <c r="F417" s="17"/>
      <c r="G417" s="38"/>
      <c r="H417" s="38"/>
      <c r="I417" s="56">
        <f t="shared" si="42"/>
        <v>150</v>
      </c>
      <c r="J417" s="56">
        <f t="shared" si="42"/>
        <v>150</v>
      </c>
      <c r="K417" s="56">
        <f t="shared" si="43"/>
        <v>150</v>
      </c>
      <c r="L417" s="56">
        <f t="shared" si="43"/>
        <v>100</v>
      </c>
    </row>
    <row r="418" spans="1:12" ht="32.25" customHeight="1">
      <c r="A418" s="28">
        <v>402</v>
      </c>
      <c r="B418" s="14" t="s">
        <v>96</v>
      </c>
      <c r="C418" s="28">
        <v>912</v>
      </c>
      <c r="D418" s="15">
        <v>1202</v>
      </c>
      <c r="E418" s="12" t="s">
        <v>174</v>
      </c>
      <c r="F418" s="17"/>
      <c r="G418" s="38"/>
      <c r="H418" s="38"/>
      <c r="I418" s="56">
        <f t="shared" si="42"/>
        <v>150</v>
      </c>
      <c r="J418" s="56">
        <f>SUM(J419:J420)</f>
        <v>150</v>
      </c>
      <c r="K418" s="56">
        <f>SUM(K419:K420)</f>
        <v>150</v>
      </c>
      <c r="L418" s="56">
        <f>K418/J418*100</f>
        <v>100</v>
      </c>
    </row>
    <row r="419" spans="1:12" ht="23.25" customHeight="1">
      <c r="A419" s="28">
        <v>403</v>
      </c>
      <c r="B419" s="38" t="s">
        <v>276</v>
      </c>
      <c r="C419" s="30">
        <v>912</v>
      </c>
      <c r="D419" s="16">
        <v>1202</v>
      </c>
      <c r="E419" s="17" t="s">
        <v>174</v>
      </c>
      <c r="F419" s="17" t="s">
        <v>275</v>
      </c>
      <c r="G419" s="38"/>
      <c r="H419" s="38"/>
      <c r="I419" s="59">
        <v>150</v>
      </c>
      <c r="J419" s="59">
        <v>0</v>
      </c>
      <c r="K419" s="59">
        <v>0</v>
      </c>
      <c r="L419" s="59">
        <v>0</v>
      </c>
    </row>
    <row r="420" spans="1:12" ht="43.5" customHeight="1">
      <c r="A420" s="28">
        <v>404</v>
      </c>
      <c r="B420" s="47" t="s">
        <v>180</v>
      </c>
      <c r="C420" s="30">
        <v>912</v>
      </c>
      <c r="D420" s="16">
        <v>1202</v>
      </c>
      <c r="E420" s="17" t="s">
        <v>174</v>
      </c>
      <c r="F420" s="17" t="s">
        <v>44</v>
      </c>
      <c r="G420" s="38"/>
      <c r="H420" s="38"/>
      <c r="I420" s="59">
        <v>0</v>
      </c>
      <c r="J420" s="59">
        <v>150</v>
      </c>
      <c r="K420" s="59">
        <v>150</v>
      </c>
      <c r="L420" s="59">
        <f>K420/J420*100</f>
        <v>100</v>
      </c>
    </row>
    <row r="421" spans="1:12" ht="30">
      <c r="A421" s="28">
        <v>405</v>
      </c>
      <c r="B421" s="29" t="s">
        <v>50</v>
      </c>
      <c r="C421" s="45">
        <v>913</v>
      </c>
      <c r="D421" s="28"/>
      <c r="E421" s="28"/>
      <c r="F421" s="30"/>
      <c r="G421" s="30"/>
      <c r="H421" s="30"/>
      <c r="I421" s="24">
        <f>SUM(I422)</f>
        <v>1264.8000000000002</v>
      </c>
      <c r="J421" s="24">
        <f>SUM(J422)</f>
        <v>1054.5</v>
      </c>
      <c r="K421" s="24">
        <f>SUM(K422)</f>
        <v>1047.8000000000002</v>
      </c>
      <c r="L421" s="24">
        <f>K421/J421*100</f>
        <v>99.36462778568044</v>
      </c>
    </row>
    <row r="422" spans="1:12" ht="26.25" customHeight="1">
      <c r="A422" s="28">
        <v>406</v>
      </c>
      <c r="B422" s="14" t="s">
        <v>4</v>
      </c>
      <c r="C422" s="28">
        <v>913</v>
      </c>
      <c r="D422" s="31">
        <v>100</v>
      </c>
      <c r="E422" s="28"/>
      <c r="F422" s="30"/>
      <c r="G422" s="34"/>
      <c r="H422" s="34"/>
      <c r="I422" s="24">
        <f>SUM(I423+I429)</f>
        <v>1264.8000000000002</v>
      </c>
      <c r="J422" s="24">
        <f>SUM(J423+J429)</f>
        <v>1054.5</v>
      </c>
      <c r="K422" s="24">
        <f>SUM(K423+K429)</f>
        <v>1047.8000000000002</v>
      </c>
      <c r="L422" s="24">
        <f>K422/J422*100</f>
        <v>99.36462778568044</v>
      </c>
    </row>
    <row r="423" spans="1:12" ht="41.25" customHeight="1">
      <c r="A423" s="28">
        <v>407</v>
      </c>
      <c r="B423" s="14" t="s">
        <v>293</v>
      </c>
      <c r="C423" s="28">
        <v>913</v>
      </c>
      <c r="D423" s="60">
        <v>106</v>
      </c>
      <c r="E423" s="28"/>
      <c r="F423" s="30"/>
      <c r="G423" s="34"/>
      <c r="H423" s="34"/>
      <c r="I423" s="24">
        <f>SUM(I424)</f>
        <v>1258.8000000000002</v>
      </c>
      <c r="J423" s="24">
        <f>SUM(J424)</f>
        <v>1054.5</v>
      </c>
      <c r="K423" s="24">
        <f>SUM(K424)</f>
        <v>1047.8000000000002</v>
      </c>
      <c r="L423" s="24">
        <f>K423/J423*100</f>
        <v>99.36462778568044</v>
      </c>
    </row>
    <row r="424" spans="1:12" ht="15" customHeight="1">
      <c r="A424" s="28">
        <v>408</v>
      </c>
      <c r="B424" s="14" t="s">
        <v>57</v>
      </c>
      <c r="C424" s="28">
        <v>913</v>
      </c>
      <c r="D424" s="15">
        <v>106</v>
      </c>
      <c r="E424" s="12" t="s">
        <v>111</v>
      </c>
      <c r="F424" s="17"/>
      <c r="G424" s="38"/>
      <c r="H424" s="38"/>
      <c r="I424" s="39">
        <f>SUM(I425+I427)</f>
        <v>1258.8000000000002</v>
      </c>
      <c r="J424" s="39">
        <f>SUM(J425+J427)</f>
        <v>1054.5</v>
      </c>
      <c r="K424" s="39">
        <f>SUM(K425+K427)</f>
        <v>1047.8000000000002</v>
      </c>
      <c r="L424" s="39">
        <f>K424/J424*100</f>
        <v>99.36462778568044</v>
      </c>
    </row>
    <row r="425" spans="1:12" ht="25.5">
      <c r="A425" s="28">
        <v>409</v>
      </c>
      <c r="B425" s="14" t="s">
        <v>58</v>
      </c>
      <c r="C425" s="28">
        <v>913</v>
      </c>
      <c r="D425" s="15">
        <v>106</v>
      </c>
      <c r="E425" s="12" t="s">
        <v>110</v>
      </c>
      <c r="F425" s="17"/>
      <c r="G425" s="38"/>
      <c r="H425" s="38"/>
      <c r="I425" s="39">
        <f>SUM(I426)</f>
        <v>571.5</v>
      </c>
      <c r="J425" s="39">
        <f>SUM(J426)</f>
        <v>384.5</v>
      </c>
      <c r="K425" s="39">
        <f>SUM(K426)</f>
        <v>384.1</v>
      </c>
      <c r="L425" s="39">
        <f>SUM(L426)</f>
        <v>99.895968790637198</v>
      </c>
    </row>
    <row r="426" spans="1:12" ht="25.5">
      <c r="A426" s="28">
        <v>410</v>
      </c>
      <c r="B426" s="13" t="s">
        <v>179</v>
      </c>
      <c r="C426" s="30">
        <v>913</v>
      </c>
      <c r="D426" s="16">
        <v>106</v>
      </c>
      <c r="E426" s="17" t="s">
        <v>110</v>
      </c>
      <c r="F426" s="17" t="s">
        <v>40</v>
      </c>
      <c r="G426" s="38"/>
      <c r="H426" s="38"/>
      <c r="I426" s="40">
        <f>982.9-411.4</f>
        <v>571.5</v>
      </c>
      <c r="J426" s="40">
        <v>384.5</v>
      </c>
      <c r="K426" s="40">
        <v>384.1</v>
      </c>
      <c r="L426" s="40">
        <f>K426/J426*100</f>
        <v>99.895968790637198</v>
      </c>
    </row>
    <row r="427" spans="1:12" ht="25.5">
      <c r="A427" s="28">
        <v>411</v>
      </c>
      <c r="B427" s="14" t="s">
        <v>26</v>
      </c>
      <c r="C427" s="28">
        <v>913</v>
      </c>
      <c r="D427" s="15">
        <v>106</v>
      </c>
      <c r="E427" s="12" t="s">
        <v>167</v>
      </c>
      <c r="F427" s="17"/>
      <c r="G427" s="38"/>
      <c r="H427" s="38"/>
      <c r="I427" s="39">
        <f>I428</f>
        <v>687.30000000000007</v>
      </c>
      <c r="J427" s="39">
        <f>J428</f>
        <v>670</v>
      </c>
      <c r="K427" s="39">
        <f>SUM(K428)</f>
        <v>663.7</v>
      </c>
      <c r="L427" s="39">
        <f>L428</f>
        <v>99.059701492537329</v>
      </c>
    </row>
    <row r="428" spans="1:12" ht="25.5">
      <c r="A428" s="28">
        <v>412</v>
      </c>
      <c r="B428" s="13" t="s">
        <v>179</v>
      </c>
      <c r="C428" s="30">
        <v>913</v>
      </c>
      <c r="D428" s="16">
        <v>106</v>
      </c>
      <c r="E428" s="17" t="s">
        <v>167</v>
      </c>
      <c r="F428" s="17" t="s">
        <v>40</v>
      </c>
      <c r="G428" s="38"/>
      <c r="H428" s="38"/>
      <c r="I428" s="40">
        <f>754.7-67.4</f>
        <v>687.30000000000007</v>
      </c>
      <c r="J428" s="40">
        <v>670</v>
      </c>
      <c r="K428" s="40">
        <v>663.7</v>
      </c>
      <c r="L428" s="40">
        <f>K428/J428*100</f>
        <v>99.059701492537329</v>
      </c>
    </row>
    <row r="429" spans="1:12" ht="16.5" customHeight="1">
      <c r="A429" s="28">
        <v>413</v>
      </c>
      <c r="B429" s="14" t="s">
        <v>24</v>
      </c>
      <c r="C429" s="28">
        <v>913</v>
      </c>
      <c r="D429" s="53">
        <v>113</v>
      </c>
      <c r="E429" s="57"/>
      <c r="F429" s="12"/>
      <c r="G429" s="38"/>
      <c r="H429" s="38"/>
      <c r="I429" s="39">
        <f t="shared" ref="I429:J431" si="44">SUM(I430)</f>
        <v>6</v>
      </c>
      <c r="J429" s="39">
        <f t="shared" si="44"/>
        <v>0</v>
      </c>
      <c r="K429" s="39">
        <f t="shared" ref="K429:K431" si="45">SUM(K430)</f>
        <v>0</v>
      </c>
      <c r="L429" s="39">
        <v>0</v>
      </c>
    </row>
    <row r="430" spans="1:12" ht="18" customHeight="1">
      <c r="A430" s="28">
        <v>414</v>
      </c>
      <c r="B430" s="14" t="s">
        <v>57</v>
      </c>
      <c r="C430" s="28">
        <v>913</v>
      </c>
      <c r="D430" s="53">
        <v>113</v>
      </c>
      <c r="E430" s="57" t="s">
        <v>111</v>
      </c>
      <c r="F430" s="12"/>
      <c r="G430" s="38"/>
      <c r="H430" s="38"/>
      <c r="I430" s="39">
        <f t="shared" si="44"/>
        <v>6</v>
      </c>
      <c r="J430" s="39">
        <f t="shared" si="44"/>
        <v>0</v>
      </c>
      <c r="K430" s="39">
        <f t="shared" si="45"/>
        <v>0</v>
      </c>
      <c r="L430" s="39">
        <v>0</v>
      </c>
    </row>
    <row r="431" spans="1:12" ht="25.5">
      <c r="A431" s="28">
        <v>415</v>
      </c>
      <c r="B431" s="14" t="s">
        <v>58</v>
      </c>
      <c r="C431" s="28">
        <v>913</v>
      </c>
      <c r="D431" s="53">
        <v>113</v>
      </c>
      <c r="E431" s="12" t="s">
        <v>110</v>
      </c>
      <c r="F431" s="12"/>
      <c r="G431" s="38"/>
      <c r="H431" s="38"/>
      <c r="I431" s="39">
        <f t="shared" si="44"/>
        <v>6</v>
      </c>
      <c r="J431" s="39">
        <f t="shared" si="44"/>
        <v>0</v>
      </c>
      <c r="K431" s="39">
        <f t="shared" si="45"/>
        <v>0</v>
      </c>
      <c r="L431" s="39">
        <v>0</v>
      </c>
    </row>
    <row r="432" spans="1:12" ht="25.5">
      <c r="A432" s="28">
        <v>416</v>
      </c>
      <c r="B432" s="13" t="s">
        <v>179</v>
      </c>
      <c r="C432" s="30">
        <v>913</v>
      </c>
      <c r="D432" s="55">
        <v>113</v>
      </c>
      <c r="E432" s="17" t="s">
        <v>110</v>
      </c>
      <c r="F432" s="17" t="s">
        <v>40</v>
      </c>
      <c r="G432" s="38"/>
      <c r="H432" s="38"/>
      <c r="I432" s="40">
        <v>6</v>
      </c>
      <c r="J432" s="40">
        <v>0</v>
      </c>
      <c r="K432" s="40">
        <v>0</v>
      </c>
      <c r="L432" s="40">
        <v>0</v>
      </c>
    </row>
    <row r="433" spans="1:12" ht="30">
      <c r="A433" s="28">
        <v>417</v>
      </c>
      <c r="B433" s="29" t="s">
        <v>52</v>
      </c>
      <c r="C433" s="45">
        <v>919</v>
      </c>
      <c r="D433" s="60"/>
      <c r="E433" s="61"/>
      <c r="F433" s="62"/>
      <c r="G433" s="38"/>
      <c r="H433" s="38"/>
      <c r="I433" s="24">
        <f t="shared" ref="I433:I435" si="46">SUM(I434)</f>
        <v>3757.1</v>
      </c>
      <c r="J433" s="24">
        <f>SUM(J434)</f>
        <v>2875.5</v>
      </c>
      <c r="K433" s="24">
        <f>SUM(K434+K444)</f>
        <v>2871.1</v>
      </c>
      <c r="L433" s="24">
        <f>K433/J433*100</f>
        <v>99.846983133368099</v>
      </c>
    </row>
    <row r="434" spans="1:12" ht="28.5" customHeight="1">
      <c r="A434" s="28">
        <v>418</v>
      </c>
      <c r="B434" s="14" t="s">
        <v>4</v>
      </c>
      <c r="C434" s="28">
        <v>919</v>
      </c>
      <c r="D434" s="15">
        <v>100</v>
      </c>
      <c r="E434" s="61"/>
      <c r="F434" s="62"/>
      <c r="G434" s="38"/>
      <c r="H434" s="38"/>
      <c r="I434" s="25">
        <f t="shared" si="46"/>
        <v>3757.1</v>
      </c>
      <c r="J434" s="25">
        <f>SUM(J435+J444)</f>
        <v>2875.5</v>
      </c>
      <c r="K434" s="25">
        <f>SUM(K435++K442)</f>
        <v>2863.1</v>
      </c>
      <c r="L434" s="25">
        <f>K434/J434*100</f>
        <v>99.568770648582856</v>
      </c>
    </row>
    <row r="435" spans="1:12" ht="39" customHeight="1">
      <c r="A435" s="28">
        <v>419</v>
      </c>
      <c r="B435" s="14" t="s">
        <v>293</v>
      </c>
      <c r="C435" s="63">
        <v>919</v>
      </c>
      <c r="D435" s="60">
        <v>106</v>
      </c>
      <c r="E435" s="61"/>
      <c r="F435" s="62"/>
      <c r="G435" s="38"/>
      <c r="H435" s="38"/>
      <c r="I435" s="56">
        <f t="shared" si="46"/>
        <v>3757.1</v>
      </c>
      <c r="J435" s="56">
        <f>SUM(J436+J442)</f>
        <v>2867.5</v>
      </c>
      <c r="K435" s="56">
        <f>SUM(K436)</f>
        <v>2858.6</v>
      </c>
      <c r="L435" s="56">
        <f>K435/J435*100</f>
        <v>99.689625108979939</v>
      </c>
    </row>
    <row r="436" spans="1:12" ht="33.75" customHeight="1">
      <c r="A436" s="28">
        <v>420</v>
      </c>
      <c r="B436" s="14" t="s">
        <v>441</v>
      </c>
      <c r="C436" s="63">
        <v>919</v>
      </c>
      <c r="D436" s="15">
        <v>106</v>
      </c>
      <c r="E436" s="12" t="s">
        <v>169</v>
      </c>
      <c r="F436" s="17"/>
      <c r="G436" s="38"/>
      <c r="H436" s="38"/>
      <c r="I436" s="39">
        <f t="shared" ref="I436:L437" si="47">I437</f>
        <v>3757.1</v>
      </c>
      <c r="J436" s="39">
        <f t="shared" si="47"/>
        <v>2863</v>
      </c>
      <c r="K436" s="39">
        <f t="shared" si="47"/>
        <v>2858.6</v>
      </c>
      <c r="L436" s="39">
        <f t="shared" si="47"/>
        <v>99.846315054139012</v>
      </c>
    </row>
    <row r="437" spans="1:12" ht="39" customHeight="1">
      <c r="A437" s="28">
        <v>421</v>
      </c>
      <c r="B437" s="64" t="s">
        <v>442</v>
      </c>
      <c r="C437" s="63">
        <v>919</v>
      </c>
      <c r="D437" s="15">
        <v>106</v>
      </c>
      <c r="E437" s="12" t="s">
        <v>168</v>
      </c>
      <c r="F437" s="17"/>
      <c r="G437" s="38"/>
      <c r="H437" s="38"/>
      <c r="I437" s="39">
        <f t="shared" si="47"/>
        <v>3757.1</v>
      </c>
      <c r="J437" s="39">
        <f t="shared" si="47"/>
        <v>2863</v>
      </c>
      <c r="K437" s="39">
        <f t="shared" si="47"/>
        <v>2858.6</v>
      </c>
      <c r="L437" s="39">
        <f t="shared" si="47"/>
        <v>99.846315054139012</v>
      </c>
    </row>
    <row r="438" spans="1:12" ht="33" customHeight="1">
      <c r="A438" s="28">
        <v>422</v>
      </c>
      <c r="B438" s="14" t="s">
        <v>97</v>
      </c>
      <c r="C438" s="63">
        <v>919</v>
      </c>
      <c r="D438" s="15">
        <v>106</v>
      </c>
      <c r="E438" s="12" t="s">
        <v>170</v>
      </c>
      <c r="F438" s="17"/>
      <c r="G438" s="38"/>
      <c r="H438" s="38"/>
      <c r="I438" s="39">
        <f>SUM(I439:I440)</f>
        <v>3757.1</v>
      </c>
      <c r="J438" s="39">
        <f>SUM(J439:J440)</f>
        <v>2863</v>
      </c>
      <c r="K438" s="39">
        <f>SUM(K439:K440)</f>
        <v>2858.6</v>
      </c>
      <c r="L438" s="39">
        <f>K438/J438*100</f>
        <v>99.846315054139012</v>
      </c>
    </row>
    <row r="439" spans="1:12" ht="25.5">
      <c r="A439" s="28">
        <v>423</v>
      </c>
      <c r="B439" s="13" t="s">
        <v>179</v>
      </c>
      <c r="C439" s="65">
        <v>919</v>
      </c>
      <c r="D439" s="16">
        <v>106</v>
      </c>
      <c r="E439" s="17" t="s">
        <v>170</v>
      </c>
      <c r="F439" s="17" t="s">
        <v>40</v>
      </c>
      <c r="G439" s="38"/>
      <c r="H439" s="38"/>
      <c r="I439" s="40">
        <v>3575.4</v>
      </c>
      <c r="J439" s="40">
        <v>2740.4</v>
      </c>
      <c r="K439" s="40">
        <v>2738.2</v>
      </c>
      <c r="L439" s="40">
        <f>K439/J439*100</f>
        <v>99.919719748941745</v>
      </c>
    </row>
    <row r="440" spans="1:12" ht="32.25" customHeight="1">
      <c r="A440" s="28">
        <v>424</v>
      </c>
      <c r="B440" s="13" t="s">
        <v>178</v>
      </c>
      <c r="C440" s="65">
        <v>919</v>
      </c>
      <c r="D440" s="16">
        <v>106</v>
      </c>
      <c r="E440" s="17" t="s">
        <v>170</v>
      </c>
      <c r="F440" s="17" t="s">
        <v>61</v>
      </c>
      <c r="G440" s="38"/>
      <c r="H440" s="38"/>
      <c r="I440" s="40">
        <v>181.7</v>
      </c>
      <c r="J440" s="40">
        <v>122.6</v>
      </c>
      <c r="K440" s="40">
        <v>120.4</v>
      </c>
      <c r="L440" s="40">
        <f>K440/J440*100</f>
        <v>98.205546492659067</v>
      </c>
    </row>
    <row r="441" spans="1:12" ht="16.5" customHeight="1">
      <c r="A441" s="28">
        <v>425</v>
      </c>
      <c r="B441" s="14" t="s">
        <v>57</v>
      </c>
      <c r="C441" s="63">
        <v>919</v>
      </c>
      <c r="D441" s="60">
        <v>106</v>
      </c>
      <c r="E441" s="12" t="s">
        <v>429</v>
      </c>
      <c r="F441" s="17"/>
      <c r="G441" s="38"/>
      <c r="H441" s="38"/>
      <c r="I441" s="25">
        <f t="shared" ref="I441:L441" si="48">SUM(I442)</f>
        <v>0</v>
      </c>
      <c r="J441" s="25">
        <f t="shared" si="48"/>
        <v>4.5</v>
      </c>
      <c r="K441" s="25">
        <f t="shared" si="48"/>
        <v>4.5</v>
      </c>
      <c r="L441" s="25">
        <f t="shared" si="48"/>
        <v>100</v>
      </c>
    </row>
    <row r="442" spans="1:12" ht="84" customHeight="1">
      <c r="A442" s="28">
        <v>426</v>
      </c>
      <c r="B442" s="14" t="s">
        <v>422</v>
      </c>
      <c r="C442" s="65">
        <v>919</v>
      </c>
      <c r="D442" s="103">
        <v>106</v>
      </c>
      <c r="E442" s="17" t="s">
        <v>429</v>
      </c>
      <c r="F442" s="17"/>
      <c r="G442" s="38"/>
      <c r="H442" s="38"/>
      <c r="I442" s="39">
        <f>SUM(I443:I444)</f>
        <v>0</v>
      </c>
      <c r="J442" s="39">
        <f>SUM(J443)</f>
        <v>4.5</v>
      </c>
      <c r="K442" s="39">
        <f>SUM(K443)</f>
        <v>4.5</v>
      </c>
      <c r="L442" s="39">
        <f>SUM(L443)</f>
        <v>100</v>
      </c>
    </row>
    <row r="443" spans="1:12" ht="32.25" customHeight="1">
      <c r="A443" s="28">
        <v>427</v>
      </c>
      <c r="B443" s="13" t="s">
        <v>179</v>
      </c>
      <c r="C443" s="65">
        <v>919</v>
      </c>
      <c r="D443" s="103">
        <v>106</v>
      </c>
      <c r="E443" s="17" t="s">
        <v>429</v>
      </c>
      <c r="F443" s="17" t="s">
        <v>40</v>
      </c>
      <c r="G443" s="38"/>
      <c r="H443" s="38"/>
      <c r="I443" s="40">
        <v>0</v>
      </c>
      <c r="J443" s="40">
        <v>4.5</v>
      </c>
      <c r="K443" s="40">
        <v>4.5</v>
      </c>
      <c r="L443" s="40">
        <f>K443/J443*100</f>
        <v>100</v>
      </c>
    </row>
    <row r="444" spans="1:12" ht="20.25" customHeight="1">
      <c r="A444" s="28">
        <v>428</v>
      </c>
      <c r="B444" s="14" t="s">
        <v>24</v>
      </c>
      <c r="C444" s="28">
        <v>919</v>
      </c>
      <c r="D444" s="60">
        <v>113</v>
      </c>
      <c r="E444" s="17"/>
      <c r="F444" s="17"/>
      <c r="G444" s="38"/>
      <c r="H444" s="38"/>
      <c r="I444" s="39">
        <v>0</v>
      </c>
      <c r="J444" s="39">
        <f t="shared" ref="J444:L447" si="49">SUM(J445)</f>
        <v>8</v>
      </c>
      <c r="K444" s="39">
        <f t="shared" si="49"/>
        <v>8</v>
      </c>
      <c r="L444" s="39">
        <f t="shared" si="49"/>
        <v>100</v>
      </c>
    </row>
    <row r="445" spans="1:12" ht="32.25" customHeight="1">
      <c r="A445" s="28">
        <v>429</v>
      </c>
      <c r="B445" s="14" t="s">
        <v>443</v>
      </c>
      <c r="C445" s="63">
        <v>919</v>
      </c>
      <c r="D445" s="15">
        <v>113</v>
      </c>
      <c r="E445" s="12" t="s">
        <v>169</v>
      </c>
      <c r="F445" s="17"/>
      <c r="G445" s="38"/>
      <c r="H445" s="38"/>
      <c r="I445" s="39">
        <v>0</v>
      </c>
      <c r="J445" s="39">
        <f t="shared" si="49"/>
        <v>8</v>
      </c>
      <c r="K445" s="39">
        <f t="shared" si="49"/>
        <v>8</v>
      </c>
      <c r="L445" s="39">
        <f t="shared" si="49"/>
        <v>100</v>
      </c>
    </row>
    <row r="446" spans="1:12" ht="38.25">
      <c r="A446" s="28">
        <v>430</v>
      </c>
      <c r="B446" s="64" t="s">
        <v>442</v>
      </c>
      <c r="C446" s="63">
        <v>919</v>
      </c>
      <c r="D446" s="15">
        <v>113</v>
      </c>
      <c r="E446" s="12" t="s">
        <v>168</v>
      </c>
      <c r="F446" s="17"/>
      <c r="G446" s="38"/>
      <c r="H446" s="38"/>
      <c r="I446" s="39">
        <v>0</v>
      </c>
      <c r="J446" s="39">
        <f t="shared" si="49"/>
        <v>8</v>
      </c>
      <c r="K446" s="39">
        <f t="shared" si="49"/>
        <v>8</v>
      </c>
      <c r="L446" s="39">
        <f t="shared" si="49"/>
        <v>100</v>
      </c>
    </row>
    <row r="447" spans="1:12" ht="25.5">
      <c r="A447" s="28">
        <v>431</v>
      </c>
      <c r="B447" s="14" t="s">
        <v>97</v>
      </c>
      <c r="C447" s="63">
        <v>919</v>
      </c>
      <c r="D447" s="15">
        <v>113</v>
      </c>
      <c r="E447" s="12" t="s">
        <v>170</v>
      </c>
      <c r="F447" s="17"/>
      <c r="G447" s="38"/>
      <c r="H447" s="38"/>
      <c r="I447" s="39">
        <v>0</v>
      </c>
      <c r="J447" s="39">
        <f t="shared" si="49"/>
        <v>8</v>
      </c>
      <c r="K447" s="39">
        <f t="shared" si="49"/>
        <v>8</v>
      </c>
      <c r="L447" s="39">
        <f t="shared" si="49"/>
        <v>100</v>
      </c>
    </row>
    <row r="448" spans="1:12" ht="36" customHeight="1">
      <c r="A448" s="28">
        <v>432</v>
      </c>
      <c r="B448" s="13" t="s">
        <v>178</v>
      </c>
      <c r="C448" s="65">
        <v>919</v>
      </c>
      <c r="D448" s="16">
        <v>113</v>
      </c>
      <c r="E448" s="17" t="s">
        <v>170</v>
      </c>
      <c r="F448" s="17" t="s">
        <v>61</v>
      </c>
      <c r="G448" s="38"/>
      <c r="H448" s="38"/>
      <c r="I448" s="40">
        <v>0</v>
      </c>
      <c r="J448" s="40">
        <v>8</v>
      </c>
      <c r="K448" s="40">
        <v>8</v>
      </c>
      <c r="L448" s="40">
        <f>K448/J448*100</f>
        <v>100</v>
      </c>
    </row>
    <row r="449" spans="1:12" ht="18" customHeight="1">
      <c r="A449" s="28">
        <v>433</v>
      </c>
      <c r="B449" s="14" t="s">
        <v>51</v>
      </c>
      <c r="C449" s="30"/>
      <c r="D449" s="30"/>
      <c r="E449" s="30"/>
      <c r="F449" s="30"/>
      <c r="G449" s="30"/>
      <c r="H449" s="30"/>
      <c r="I449" s="24">
        <f>SUM(I9+I403+I421+I433)</f>
        <v>322232.60000000003</v>
      </c>
      <c r="J449" s="24">
        <f>SUM(J9+J403+J421+J433)</f>
        <v>439072.60000000003</v>
      </c>
      <c r="K449" s="24">
        <f>SUM(K9+K403+K421+K433)</f>
        <v>419834.49999999994</v>
      </c>
      <c r="L449" s="24">
        <f>K449/J449*100</f>
        <v>95.618469474068732</v>
      </c>
    </row>
    <row r="450" spans="1:12" ht="27.75" customHeight="1">
      <c r="A450" s="111"/>
      <c r="B450" s="112"/>
      <c r="C450" s="66"/>
      <c r="D450" s="67"/>
      <c r="E450" s="67"/>
      <c r="F450" s="66"/>
      <c r="G450" s="68"/>
      <c r="H450" s="69"/>
      <c r="I450" s="69"/>
      <c r="J450" s="69"/>
      <c r="K450" s="69"/>
      <c r="L450" s="70"/>
    </row>
    <row r="451" spans="1:12" ht="12.75" customHeight="1">
      <c r="A451" s="107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</row>
    <row r="452" spans="1:12" ht="9.75" customHeight="1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</row>
    <row r="453" spans="1:12" ht="25.5" customHeight="1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</row>
    <row r="454" spans="1:12">
      <c r="A454" s="9"/>
    </row>
    <row r="455" spans="1:12">
      <c r="A455" s="9"/>
    </row>
  </sheetData>
  <mergeCells count="7">
    <mergeCell ref="A451:L453"/>
    <mergeCell ref="C1:L1"/>
    <mergeCell ref="C2:L2"/>
    <mergeCell ref="C3:L3"/>
    <mergeCell ref="C4:L4"/>
    <mergeCell ref="A6:L6"/>
    <mergeCell ref="A450:B450"/>
  </mergeCells>
  <pageMargins left="0.98425196850393704" right="0.19685039370078741" top="0.19685039370078741" bottom="0.19685039370078741" header="0.19685039370078741" footer="0.19685039370078741"/>
  <pageSetup paperSize="9" scale="58" fitToHeight="14" orientation="portrait" r:id="rId1"/>
  <rowBreaks count="9" manualBreakCount="9">
    <brk id="47" max="8" man="1"/>
    <brk id="91" max="8" man="1"/>
    <brk id="125" max="8" man="1"/>
    <brk id="158" max="8" man="1"/>
    <brk id="186" max="8" man="1"/>
    <brk id="218" max="8" man="1"/>
    <brk id="246" max="8" man="1"/>
    <brk id="337" max="8" man="1"/>
    <brk id="3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2021-07-22T10:37:31Z</cp:lastPrinted>
  <dcterms:created xsi:type="dcterms:W3CDTF">1996-10-08T23:32:33Z</dcterms:created>
  <dcterms:modified xsi:type="dcterms:W3CDTF">2022-05-12T04:23:24Z</dcterms:modified>
</cp:coreProperties>
</file>