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прилож.4!$A$8:$G$394</definedName>
    <definedName name="_xlnm.Print_Area" localSheetId="0">прилож.4!$A$1:$F$389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6"/>
  <c r="F315"/>
  <c r="F66"/>
  <c r="F197"/>
  <c r="F70"/>
  <c r="F34" l="1"/>
  <c r="F358"/>
  <c r="F357" s="1"/>
  <c r="F356" s="1"/>
  <c r="F345"/>
  <c r="F313" l="1"/>
  <c r="F261"/>
  <c r="F252"/>
  <c r="F279"/>
  <c r="F95"/>
  <c r="F266"/>
  <c r="F169"/>
  <c r="F110" l="1"/>
  <c r="F354"/>
  <c r="F353" s="1"/>
  <c r="F352" s="1"/>
  <c r="F234"/>
  <c r="F134"/>
  <c r="F159"/>
  <c r="F128" l="1"/>
  <c r="F297"/>
  <c r="F165"/>
  <c r="F199"/>
  <c r="F187"/>
  <c r="F126"/>
  <c r="F180"/>
  <c r="F179" s="1"/>
  <c r="F226" l="1"/>
  <c r="F334" l="1"/>
  <c r="F47"/>
  <c r="F122"/>
  <c r="F48"/>
  <c r="F40"/>
  <c r="F38"/>
  <c r="F235"/>
  <c r="F233"/>
  <c r="F253" l="1"/>
  <c r="F189" l="1"/>
  <c r="F340"/>
  <c r="F339" s="1"/>
  <c r="F247" l="1"/>
  <c r="F198" l="1"/>
  <c r="F183" l="1"/>
  <c r="F182" s="1"/>
  <c r="F125"/>
  <c r="F117"/>
  <c r="F116" s="1"/>
  <c r="F115" s="1"/>
  <c r="F114" s="1"/>
  <c r="F85" l="1"/>
  <c r="F68" l="1"/>
  <c r="F281" l="1"/>
  <c r="F176" l="1"/>
  <c r="F175" s="1"/>
  <c r="F164" l="1"/>
  <c r="F163" s="1"/>
  <c r="F107" l="1"/>
  <c r="F109"/>
  <c r="F106" l="1"/>
  <c r="F296"/>
  <c r="F295" s="1"/>
  <c r="F288"/>
  <c r="F290"/>
  <c r="F285"/>
  <c r="F283"/>
  <c r="F273"/>
  <c r="F275"/>
  <c r="F293"/>
  <c r="F292" s="1"/>
  <c r="F265"/>
  <c r="F263"/>
  <c r="F287" l="1"/>
  <c r="F272"/>
  <c r="F271" s="1"/>
  <c r="F282"/>
  <c r="F262"/>
  <c r="F256"/>
  <c r="F260"/>
  <c r="F259" s="1"/>
  <c r="F219" l="1"/>
  <c r="F217"/>
  <c r="F72" l="1"/>
  <c r="F67" s="1"/>
  <c r="F186" l="1"/>
  <c r="F280" l="1"/>
  <c r="F268"/>
  <c r="F267" s="1"/>
  <c r="F102" l="1"/>
  <c r="F328" l="1"/>
  <c r="F100" l="1"/>
  <c r="F308" l="1"/>
  <c r="F88" l="1"/>
  <c r="F158" l="1"/>
  <c r="F157" s="1"/>
  <c r="F278"/>
  <c r="F277" s="1"/>
  <c r="F270" s="1"/>
  <c r="F251" l="1"/>
  <c r="F231"/>
  <c r="F229"/>
  <c r="F250" l="1"/>
  <c r="F249" s="1"/>
  <c r="F224"/>
  <c r="F223" s="1"/>
  <c r="F331" l="1"/>
  <c r="F325"/>
  <c r="F64"/>
  <c r="F63" s="1"/>
  <c r="F168"/>
  <c r="F167" s="1"/>
  <c r="F337"/>
  <c r="F336" s="1"/>
  <c r="F324" l="1"/>
  <c r="F301"/>
  <c r="F151" l="1"/>
  <c r="F129"/>
  <c r="F166" l="1"/>
  <c r="F133" l="1"/>
  <c r="F87"/>
  <c r="F188"/>
  <c r="F185" s="1"/>
  <c r="F178" s="1"/>
  <c r="F22" l="1"/>
  <c r="F373" l="1"/>
  <c r="F145"/>
  <c r="F147"/>
  <c r="F143"/>
  <c r="F161"/>
  <c r="F160" s="1"/>
  <c r="F149"/>
  <c r="F245"/>
  <c r="F244" s="1"/>
  <c r="F243" s="1"/>
  <c r="F142" l="1"/>
  <c r="F347"/>
  <c r="F346" s="1"/>
  <c r="F344" l="1"/>
  <c r="F343" s="1"/>
  <c r="F342" l="1"/>
  <c r="F362"/>
  <c r="F383"/>
  <c r="F194" l="1"/>
  <c r="F112" l="1"/>
  <c r="F111" s="1"/>
  <c r="F105" s="1"/>
  <c r="F139"/>
  <c r="F28"/>
  <c r="F27" s="1"/>
  <c r="F26" s="1"/>
  <c r="F37"/>
  <c r="F33"/>
  <c r="F18" l="1"/>
  <c r="F316" l="1"/>
  <c r="F154" l="1"/>
  <c r="F153" s="1"/>
  <c r="F94"/>
  <c r="F380" l="1"/>
  <c r="O241"/>
  <c r="F241" l="1"/>
  <c r="F240" s="1"/>
  <c r="F239" s="1"/>
  <c r="F238" l="1"/>
  <c r="F51"/>
  <c r="F137" l="1"/>
  <c r="F136" s="1"/>
  <c r="F39"/>
  <c r="F305" l="1"/>
  <c r="F371" l="1"/>
  <c r="F370" s="1"/>
  <c r="F365"/>
  <c r="F361" s="1"/>
  <c r="F98" l="1"/>
  <c r="F216" l="1"/>
  <c r="F228"/>
  <c r="F222" s="1"/>
  <c r="F214"/>
  <c r="F213" s="1"/>
  <c r="F212" s="1"/>
  <c r="F12" l="1"/>
  <c r="F11" s="1"/>
  <c r="F10" s="1"/>
  <c r="F16"/>
  <c r="F24"/>
  <c r="F32"/>
  <c r="F31" s="1"/>
  <c r="F43"/>
  <c r="F42" s="1"/>
  <c r="F41" s="1"/>
  <c r="F53"/>
  <c r="F56"/>
  <c r="F58"/>
  <c r="F61"/>
  <c r="F77"/>
  <c r="F76" s="1"/>
  <c r="F75" s="1"/>
  <c r="F74" s="1"/>
  <c r="F83"/>
  <c r="F82" s="1"/>
  <c r="F81" s="1"/>
  <c r="F96"/>
  <c r="F93" s="1"/>
  <c r="F121"/>
  <c r="F120" s="1"/>
  <c r="F127"/>
  <c r="F131"/>
  <c r="F156"/>
  <c r="F173"/>
  <c r="F172" s="1"/>
  <c r="F192"/>
  <c r="F196"/>
  <c r="F203"/>
  <c r="F202" s="1"/>
  <c r="F201" s="1"/>
  <c r="F208"/>
  <c r="F207" s="1"/>
  <c r="F312"/>
  <c r="F314"/>
  <c r="F321"/>
  <c r="F320" s="1"/>
  <c r="F319" s="1"/>
  <c r="F350"/>
  <c r="F349" s="1"/>
  <c r="F323" s="1"/>
  <c r="F379"/>
  <c r="F382"/>
  <c r="F300" l="1"/>
  <c r="F299" s="1"/>
  <c r="F298" s="1"/>
  <c r="F191"/>
  <c r="F190" s="1"/>
  <c r="F124"/>
  <c r="F123" s="1"/>
  <c r="F221"/>
  <c r="F141"/>
  <c r="F92"/>
  <c r="F91" s="1"/>
  <c r="F80" s="1"/>
  <c r="F171"/>
  <c r="F21"/>
  <c r="F20" s="1"/>
  <c r="F206"/>
  <c r="F205" s="1"/>
  <c r="F378"/>
  <c r="F377" s="1"/>
  <c r="F360"/>
  <c r="F318" s="1"/>
  <c r="F135"/>
  <c r="F119"/>
  <c r="F55"/>
  <c r="F36"/>
  <c r="F30" s="1"/>
  <c r="F14"/>
  <c r="F369"/>
  <c r="F368" s="1"/>
  <c r="F211"/>
  <c r="F15"/>
  <c r="G12"/>
  <c r="G11" s="1"/>
  <c r="G10" s="1"/>
  <c r="G16"/>
  <c r="G15" s="1"/>
  <c r="G14" s="1"/>
  <c r="G22"/>
  <c r="G24"/>
  <c r="G33"/>
  <c r="G37"/>
  <c r="G43"/>
  <c r="G42" s="1"/>
  <c r="G41" s="1"/>
  <c r="G77"/>
  <c r="G76" s="1"/>
  <c r="G75" s="1"/>
  <c r="G74" s="1"/>
  <c r="G83"/>
  <c r="G82" s="1"/>
  <c r="G81" s="1"/>
  <c r="G80" s="1"/>
  <c r="G121"/>
  <c r="G174"/>
  <c r="G185"/>
  <c r="G210"/>
  <c r="G209" s="1"/>
  <c r="G208" s="1"/>
  <c r="G207" s="1"/>
  <c r="G222"/>
  <c r="G251"/>
  <c r="G304"/>
  <c r="G303" s="1"/>
  <c r="G318"/>
  <c r="G317" s="1"/>
  <c r="G316" s="1"/>
  <c r="G326"/>
  <c r="G325" s="1"/>
  <c r="G322" s="1"/>
  <c r="G374"/>
  <c r="G373" s="1"/>
  <c r="G372" s="1"/>
  <c r="G375"/>
  <c r="G380"/>
  <c r="G391"/>
  <c r="G387" s="1"/>
  <c r="G45"/>
  <c r="F210" l="1"/>
  <c r="F104"/>
  <c r="F170"/>
  <c r="F46"/>
  <c r="F45" s="1"/>
  <c r="F9" s="1"/>
  <c r="G21"/>
  <c r="G20" s="1"/>
  <c r="G31"/>
  <c r="G30" s="1"/>
  <c r="G191"/>
  <c r="G173"/>
  <c r="G172" s="1"/>
  <c r="G368"/>
  <c r="F385" l="1"/>
  <c r="G9"/>
  <c r="G392" s="1"/>
</calcChain>
</file>

<file path=xl/sharedStrings.xml><?xml version="1.0" encoding="utf-8"?>
<sst xmlns="http://schemas.openxmlformats.org/spreadsheetml/2006/main" count="863" uniqueCount="409">
  <si>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</si>
  <si>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</si>
  <si>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</si>
  <si>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</si>
  <si>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</si>
  <si>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</si>
  <si>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</si>
  <si>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</si>
  <si>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</si>
  <si>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</si>
  <si>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</si>
  <si>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</si>
  <si>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</si>
  <si>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</si>
  <si>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</si>
  <si>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</si>
  <si>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</si>
  <si>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</si>
  <si>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</si>
  <si>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</si>
  <si>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</si>
  <si>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</si>
  <si>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</si>
  <si>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</si>
  <si>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</si>
  <si>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</si>
  <si>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</si>
  <si>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</si>
  <si>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</si>
  <si>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</si>
  <si>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</si>
  <si>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</si>
  <si>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</si>
  <si>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</si>
  <si>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</si>
  <si>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</si>
  <si>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</si>
  <si>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</si>
  <si>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</si>
  <si>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</si>
  <si>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</si>
  <si>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</si>
  <si>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</si>
  <si>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</si>
  <si>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</si>
  <si>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</si>
  <si>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</si>
  <si>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</si>
  <si>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</si>
  <si>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</si>
  <si>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</si>
  <si>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</si>
  <si>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</si>
  <si>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</si>
  <si>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</si>
  <si>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</si>
  <si>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</si>
  <si>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</si>
  <si>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</si>
  <si>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</si>
  <si>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</si>
  <si>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</si>
  <si>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</si>
  <si>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</si>
  <si>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</si>
  <si>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</si>
  <si>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</si>
  <si>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</si>
  <si>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</si>
  <si>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</si>
  <si>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</si>
  <si>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</si>
  <si>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</si>
  <si>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</si>
  <si>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</si>
  <si>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</si>
  <si>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</si>
  <si>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</si>
  <si>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</si>
  <si>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</si>
  <si>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</si>
  <si>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</si>
  <si>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</si>
  <si>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</si>
  <si>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</si>
  <si>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</si>
  <si>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</si>
  <si>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</si>
  <si>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</si>
  <si>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</si>
  <si>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</si>
  <si>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</si>
  <si>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</si>
  <si>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</si>
  <si>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</si>
  <si>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</si>
  <si>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</si>
  <si>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</si>
  <si>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</si>
  <si>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</si>
  <si>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</si>
  <si>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</si>
  <si>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</si>
  <si>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</si>
  <si>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</si>
  <si>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</si>
  <si>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</si>
  <si>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</si>
  <si>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</si>
  <si>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</si>
  <si>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</si>
  <si>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</si>
  <si>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</si>
  <si>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</si>
  <si>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</si>
  <si>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</si>
  <si>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</si>
  <si>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</si>
  <si>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</si>
  <si>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</si>
  <si>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</si>
  <si>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</si>
  <si>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</si>
  <si>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</si>
  <si>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</si>
  <si>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</si>
  <si>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</si>
  <si>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</si>
  <si>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</si>
  <si>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</si>
  <si>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</si>
  <si>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</si>
  <si>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</si>
  <si>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</si>
  <si>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</si>
  <si>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</si>
  <si>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</si>
  <si>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</si>
  <si>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</si>
  <si>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</si>
  <si>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</si>
  <si>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</si>
  <si>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</si>
  <si>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</si>
  <si>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</si>
  <si>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</si>
  <si>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</si>
  <si>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</si>
  <si>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</si>
  <si>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</si>
  <si>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</si>
  <si>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</si>
  <si>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</si>
  <si>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</si>
  <si>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</si>
  <si>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</si>
  <si>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</si>
  <si>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</si>
  <si>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</si>
  <si>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</si>
  <si>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</si>
  <si>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</si>
  <si>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</si>
  <si>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</si>
  <si>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</si>
  <si>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</si>
  <si>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</si>
  <si>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</si>
  <si>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</si>
  <si>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</si>
  <si>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</si>
  <si>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</si>
  <si>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</si>
  <si>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</si>
  <si>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</si>
  <si>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</si>
  <si>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</si>
  <si>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</si>
  <si>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</si>
  <si>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</si>
  <si>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</si>
  <si>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</si>
  <si>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</si>
  <si>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</si>
  <si>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</si>
  <si>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</si>
  <si>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</si>
  <si>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</si>
  <si>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</si>
  <si>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</si>
  <si>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</si>
  <si>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</si>
  <si>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</si>
  <si>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</si>
  <si>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</si>
  <si>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</si>
  <si>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</si>
  <si>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</si>
  <si>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</si>
  <si>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</si>
  <si>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</si>
  <si>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</si>
  <si>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</si>
  <si>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</si>
  <si>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</si>
  <si>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</si>
  <si>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</si>
  <si>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</si>
  <si>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</si>
  <si>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</si>
  <si>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</si>
  <si>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</si>
  <si>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</si>
  <si>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</si>
  <si>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</si>
  <si>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</si>
  <si>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</si>
  <si>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</si>
  <si>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</si>
  <si>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</si>
  <si>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</si>
  <si>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</si>
  <si>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</si>
  <si>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</si>
  <si>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</si>
  <si>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</si>
  <si>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</si>
  <si>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</si>
  <si>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</si>
  <si>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</si>
  <si>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</si>
  <si>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</si>
  <si>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</si>
  <si>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</si>
  <si>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</si>
  <si>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</si>
  <si>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</si>
  <si>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</si>
  <si>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</si>
  <si>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</si>
  <si>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</si>
  <si>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</si>
  <si>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</si>
  <si>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</si>
  <si>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</si>
  <si>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</si>
  <si>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</si>
  <si>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</si>
  <si>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</si>
  <si>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</si>
  <si>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</si>
  <si>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</si>
  <si>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</si>
  <si>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</si>
  <si>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</si>
  <si>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</si>
  <si>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</si>
  <si>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</si>
  <si>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</si>
  <si>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</si>
  <si>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</si>
  <si>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</si>
  <si>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</si>
  <si>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</si>
  <si>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</si>
  <si>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</si>
  <si>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</si>
  <si>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</si>
  <si>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</si>
  <si>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</si>
  <si>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</si>
  <si>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</si>
  <si>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</si>
  <si>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</si>
  <si>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</si>
  <si>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</si>
  <si>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</si>
  <si>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</si>
  <si>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</si>
  <si>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</si>
  <si>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</si>
  <si>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</si>
  <si>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</si>
  <si>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</si>
  <si>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</si>
  <si>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</si>
  <si>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</si>
  <si>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</si>
  <si>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</si>
  <si>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</si>
  <si>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</si>
  <si>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</si>
  <si>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</si>
  <si>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</si>
  <si>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</si>
  <si>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</si>
  <si>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</si>
  <si>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</si>
  <si>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</si>
  <si>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</si>
  <si>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</si>
  <si>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</si>
  <si>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</si>
  <si>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</si>
  <si>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</si>
  <si>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</si>
  <si>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</si>
  <si>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</si>
  <si>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</si>
  <si>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</si>
  <si>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</si>
  <si>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</si>
  <si>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</si>
  <si>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</si>
  <si>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</si>
  <si>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</si>
  <si>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</si>
  <si>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</si>
  <si>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</si>
  <si>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</si>
  <si>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</si>
  <si>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</si>
  <si>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</si>
  <si>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</si>
  <si>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</si>
  <si>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</si>
  <si>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</si>
  <si>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</si>
  <si>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</si>
  <si>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</si>
  <si>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</si>
  <si>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</si>
  <si>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</si>
  <si>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</si>
  <si>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</si>
  <si>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</si>
  <si>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</si>
  <si>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</si>
  <si>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</si>
  <si>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</si>
  <si>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</si>
  <si>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</si>
  <si>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</si>
  <si>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</si>
  <si>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</si>
  <si>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</si>
  <si>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</si>
  <si>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</si>
  <si>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</si>
  <si>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</si>
  <si>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</si>
  <si>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</si>
  <si>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</si>
  <si>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</si>
  <si>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</si>
  <si>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</si>
  <si>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</si>
  <si>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</si>
  <si>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</si>
  <si>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</si>
  <si>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</si>
  <si>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</si>
  <si>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</si>
  <si>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</si>
  <si>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</si>
  <si>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</si>
  <si>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</si>
  <si>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</si>
  <si>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</si>
  <si>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</si>
  <si>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</si>
  <si>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</si>
  <si>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</si>
  <si>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</si>
  <si>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</si>
  <si>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</si>
  <si>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</si>
  <si>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</si>
  <si>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</si>
  <si>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</si>
  <si>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</si>
  <si>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</si>
  <si>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</si>
  <si>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</si>
  <si>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</si>
  <si>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</si>
  <si>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</si>
  <si>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</si>
  <si>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</si>
  <si>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</si>
  <si>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</si>
  <si>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</si>
  <si>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</si>
  <si>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</si>
  <si>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</si>
  <si>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</si>
  <si>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</si>
  <si>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</si>
  <si>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</si>
  <si>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</si>
  <si>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</si>
  <si>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</si>
  <si>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</si>
  <si>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</si>
  <si>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</si>
  <si>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</si>
  <si>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</si>
  <si>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</si>
  <si>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 от 25.03. 2021 № 45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</si>
</sst>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49" fontId="12" fillId="7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166" fontId="12" fillId="8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6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103" t="s">
        <v>177</v>
      </c>
      <c r="F1" s="103"/>
      <c r="G1" s="17"/>
    </row>
    <row r="2" spans="1:7">
      <c r="A2" s="27"/>
      <c r="B2" s="62"/>
      <c r="C2" s="62"/>
      <c r="D2" s="62"/>
      <c r="E2" s="103" t="s">
        <v>33</v>
      </c>
      <c r="F2" s="103"/>
      <c r="G2" s="18"/>
    </row>
    <row r="3" spans="1:7">
      <c r="A3" s="28"/>
      <c r="B3" s="62"/>
      <c r="C3" s="62"/>
      <c r="D3" s="62"/>
      <c r="E3" s="103" t="s">
        <v>50</v>
      </c>
      <c r="F3" s="103"/>
      <c r="G3" s="18"/>
    </row>
    <row r="4" spans="1:7">
      <c r="A4" s="27"/>
      <c r="B4" s="104" t="s">
        <v>408</v>
      </c>
      <c r="C4" s="104"/>
      <c r="D4" s="104"/>
      <c r="E4" s="104"/>
      <c r="F4" s="104"/>
    </row>
    <row r="5" spans="1:7">
      <c r="A5" s="27"/>
      <c r="B5" s="27"/>
      <c r="C5" s="28"/>
      <c r="D5" s="28"/>
      <c r="E5" s="29"/>
      <c r="F5" s="59"/>
    </row>
    <row r="6" spans="1:7" ht="47.25" customHeight="1">
      <c r="A6" s="102" t="s">
        <v>347</v>
      </c>
      <c r="B6" s="102"/>
      <c r="C6" s="102"/>
      <c r="D6" s="102"/>
      <c r="E6" s="102"/>
      <c r="F6" s="102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39479.800000000003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1593.4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1593.4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940.7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v>940.7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4965.8999999999996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3707.1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3707.1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3707.1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f>3575.4-50</f>
        <v>3525.4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v>181.7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1258.8000000000002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571.5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</f>
        <v>571.5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SUM(F46+F63+F67)</f>
        <v>11428.099999999999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10798.499999999998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9722.7999999999993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</f>
        <v>7965.5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v>1707.3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4" customFormat="1" ht="40.5" customHeight="1">
      <c r="A63" s="32">
        <v>55</v>
      </c>
      <c r="B63" s="33">
        <v>113</v>
      </c>
      <c r="C63" s="34" t="s">
        <v>117</v>
      </c>
      <c r="D63" s="34"/>
      <c r="E63" s="48" t="s">
        <v>350</v>
      </c>
      <c r="F63" s="36">
        <f>SUM(F64)</f>
        <v>480.5</v>
      </c>
      <c r="G63" s="12"/>
    </row>
    <row r="64" spans="1:7" s="4" customFormat="1" ht="54.75" customHeight="1">
      <c r="A64" s="32">
        <v>56</v>
      </c>
      <c r="B64" s="33">
        <v>113</v>
      </c>
      <c r="C64" s="34" t="s">
        <v>118</v>
      </c>
      <c r="D64" s="34"/>
      <c r="E64" s="48" t="s">
        <v>275</v>
      </c>
      <c r="F64" s="36">
        <f>SUM(F65:F66)</f>
        <v>480.5</v>
      </c>
      <c r="G64" s="12"/>
    </row>
    <row r="65" spans="1:9" s="4" customFormat="1" ht="24.75" customHeight="1">
      <c r="A65" s="32">
        <v>57</v>
      </c>
      <c r="B65" s="37">
        <v>113</v>
      </c>
      <c r="C65" s="38" t="s">
        <v>118</v>
      </c>
      <c r="D65" s="38" t="s">
        <v>45</v>
      </c>
      <c r="E65" s="39" t="s">
        <v>175</v>
      </c>
      <c r="F65" s="40">
        <f>111.7+11</f>
        <v>122.7</v>
      </c>
      <c r="G65" s="12"/>
    </row>
    <row r="66" spans="1:9" s="4" customFormat="1" ht="29.25" customHeight="1">
      <c r="A66" s="32">
        <v>58</v>
      </c>
      <c r="B66" s="37">
        <v>113</v>
      </c>
      <c r="C66" s="38" t="s">
        <v>118</v>
      </c>
      <c r="D66" s="38" t="s">
        <v>57</v>
      </c>
      <c r="E66" s="39" t="s">
        <v>174</v>
      </c>
      <c r="F66" s="40">
        <f>292.8+65</f>
        <v>357.8</v>
      </c>
      <c r="G66" s="12"/>
    </row>
    <row r="67" spans="1:9" s="4" customFormat="1" ht="18.75" customHeight="1">
      <c r="A67" s="32">
        <v>59</v>
      </c>
      <c r="B67" s="33">
        <v>113</v>
      </c>
      <c r="C67" s="34" t="s">
        <v>103</v>
      </c>
      <c r="D67" s="38"/>
      <c r="E67" s="31" t="s">
        <v>54</v>
      </c>
      <c r="F67" s="36">
        <f>SUM(F68+F70+F72)</f>
        <v>149.1</v>
      </c>
      <c r="G67" s="12"/>
    </row>
    <row r="68" spans="1:9" s="4" customFormat="1" ht="30" customHeight="1">
      <c r="A68" s="32">
        <v>60</v>
      </c>
      <c r="B68" s="33">
        <v>113</v>
      </c>
      <c r="C68" s="34" t="s">
        <v>102</v>
      </c>
      <c r="D68" s="34"/>
      <c r="E68" s="31" t="s">
        <v>55</v>
      </c>
      <c r="F68" s="36">
        <f>SUM(F69)</f>
        <v>12</v>
      </c>
      <c r="G68" s="12"/>
    </row>
    <row r="69" spans="1:9" s="4" customFormat="1" ht="28.5" customHeight="1">
      <c r="A69" s="32">
        <v>61</v>
      </c>
      <c r="B69" s="37">
        <v>113</v>
      </c>
      <c r="C69" s="38" t="s">
        <v>102</v>
      </c>
      <c r="D69" s="38" t="s">
        <v>45</v>
      </c>
      <c r="E69" s="39" t="s">
        <v>175</v>
      </c>
      <c r="F69" s="40">
        <v>12</v>
      </c>
      <c r="G69" s="12"/>
      <c r="H69" s="77" t="s">
        <v>351</v>
      </c>
    </row>
    <row r="70" spans="1:9" s="4" customFormat="1" ht="28.5" customHeight="1">
      <c r="A70" s="32">
        <v>62</v>
      </c>
      <c r="B70" s="92">
        <v>113</v>
      </c>
      <c r="C70" s="93" t="s">
        <v>406</v>
      </c>
      <c r="D70" s="93"/>
      <c r="E70" s="97" t="s">
        <v>404</v>
      </c>
      <c r="F70" s="36">
        <f>SUM(F71)</f>
        <v>50</v>
      </c>
      <c r="G70" s="12"/>
      <c r="H70" s="77"/>
    </row>
    <row r="71" spans="1:9" s="4" customFormat="1" ht="28.5" customHeight="1">
      <c r="A71" s="32">
        <v>63</v>
      </c>
      <c r="B71" s="94">
        <v>113</v>
      </c>
      <c r="C71" s="87" t="s">
        <v>406</v>
      </c>
      <c r="D71" s="87" t="s">
        <v>407</v>
      </c>
      <c r="E71" s="91" t="s">
        <v>405</v>
      </c>
      <c r="F71" s="40">
        <v>50</v>
      </c>
      <c r="G71" s="12"/>
      <c r="H71" s="77"/>
    </row>
    <row r="72" spans="1:9" s="4" customFormat="1" ht="44.25" customHeight="1">
      <c r="A72" s="32">
        <v>64</v>
      </c>
      <c r="B72" s="33">
        <v>113</v>
      </c>
      <c r="C72" s="34" t="s">
        <v>330</v>
      </c>
      <c r="D72" s="34"/>
      <c r="E72" s="31" t="s">
        <v>329</v>
      </c>
      <c r="F72" s="76">
        <f>SUM(F73)</f>
        <v>87.1</v>
      </c>
      <c r="G72" s="21"/>
      <c r="H72" s="22"/>
      <c r="I72" s="22"/>
    </row>
    <row r="73" spans="1:9" s="4" customFormat="1" ht="29.25" customHeight="1">
      <c r="A73" s="32">
        <v>65</v>
      </c>
      <c r="B73" s="37">
        <v>113</v>
      </c>
      <c r="C73" s="38" t="s">
        <v>330</v>
      </c>
      <c r="D73" s="38" t="s">
        <v>57</v>
      </c>
      <c r="E73" s="39" t="s">
        <v>174</v>
      </c>
      <c r="F73" s="51">
        <v>87.1</v>
      </c>
      <c r="G73" s="21"/>
      <c r="H73" s="22"/>
      <c r="I73" s="22"/>
    </row>
    <row r="74" spans="1:9" ht="15.75" customHeight="1">
      <c r="A74" s="32">
        <v>66</v>
      </c>
      <c r="B74" s="33">
        <v>200</v>
      </c>
      <c r="C74" s="34"/>
      <c r="D74" s="34"/>
      <c r="E74" s="35" t="s">
        <v>8</v>
      </c>
      <c r="F74" s="36">
        <f t="shared" ref="F74:G76" si="3">F75</f>
        <v>305.60000000000002</v>
      </c>
      <c r="G74" s="10">
        <f t="shared" si="3"/>
        <v>1189</v>
      </c>
    </row>
    <row r="75" spans="1:9" ht="12.75" customHeight="1">
      <c r="A75" s="32">
        <v>67</v>
      </c>
      <c r="B75" s="33">
        <v>203</v>
      </c>
      <c r="C75" s="34"/>
      <c r="D75" s="34"/>
      <c r="E75" s="31" t="s">
        <v>9</v>
      </c>
      <c r="F75" s="36">
        <f t="shared" si="3"/>
        <v>305.60000000000002</v>
      </c>
      <c r="G75" s="10">
        <f t="shared" si="3"/>
        <v>1189</v>
      </c>
    </row>
    <row r="76" spans="1:9" ht="12.75" customHeight="1">
      <c r="A76" s="32">
        <v>68</v>
      </c>
      <c r="B76" s="33">
        <v>203</v>
      </c>
      <c r="C76" s="34" t="s">
        <v>103</v>
      </c>
      <c r="D76" s="34"/>
      <c r="E76" s="31" t="s">
        <v>54</v>
      </c>
      <c r="F76" s="36">
        <f t="shared" si="3"/>
        <v>305.60000000000002</v>
      </c>
      <c r="G76" s="10">
        <f t="shared" si="3"/>
        <v>1189</v>
      </c>
    </row>
    <row r="77" spans="1:9" ht="25.5" customHeight="1">
      <c r="A77" s="32">
        <v>69</v>
      </c>
      <c r="B77" s="33">
        <v>203</v>
      </c>
      <c r="C77" s="34" t="s">
        <v>159</v>
      </c>
      <c r="D77" s="34"/>
      <c r="E77" s="31" t="s">
        <v>38</v>
      </c>
      <c r="F77" s="36">
        <f>F78+F79</f>
        <v>305.60000000000002</v>
      </c>
      <c r="G77" s="13">
        <f>G78</f>
        <v>1189</v>
      </c>
    </row>
    <row r="78" spans="1:9" ht="30.75" customHeight="1">
      <c r="A78" s="32">
        <v>70</v>
      </c>
      <c r="B78" s="37">
        <v>203</v>
      </c>
      <c r="C78" s="38" t="s">
        <v>159</v>
      </c>
      <c r="D78" s="38" t="s">
        <v>45</v>
      </c>
      <c r="E78" s="39" t="s">
        <v>175</v>
      </c>
      <c r="F78" s="40">
        <v>245.5</v>
      </c>
      <c r="G78" s="11">
        <v>1189</v>
      </c>
    </row>
    <row r="79" spans="1:9" ht="29.25" customHeight="1">
      <c r="A79" s="32">
        <v>71</v>
      </c>
      <c r="B79" s="37">
        <v>203</v>
      </c>
      <c r="C79" s="38" t="s">
        <v>159</v>
      </c>
      <c r="D79" s="38" t="s">
        <v>57</v>
      </c>
      <c r="E79" s="39" t="s">
        <v>174</v>
      </c>
      <c r="F79" s="40">
        <v>60.1</v>
      </c>
      <c r="G79" s="11"/>
    </row>
    <row r="80" spans="1:9" ht="31.5" customHeight="1">
      <c r="A80" s="32">
        <v>72</v>
      </c>
      <c r="B80" s="33">
        <v>300</v>
      </c>
      <c r="C80" s="34"/>
      <c r="D80" s="34"/>
      <c r="E80" s="35" t="s">
        <v>10</v>
      </c>
      <c r="F80" s="36">
        <f>SUM(F81+F91)</f>
        <v>9821.6</v>
      </c>
      <c r="G80" s="10" t="e">
        <f>G81+#REF!+#REF!</f>
        <v>#REF!</v>
      </c>
    </row>
    <row r="81" spans="1:7" ht="22.5" customHeight="1">
      <c r="A81" s="32">
        <v>73</v>
      </c>
      <c r="B81" s="33">
        <v>309</v>
      </c>
      <c r="C81" s="34"/>
      <c r="D81" s="34"/>
      <c r="E81" s="31" t="s">
        <v>352</v>
      </c>
      <c r="F81" s="36">
        <f>SUM(F82+F87)</f>
        <v>4566.8999999999996</v>
      </c>
      <c r="G81" s="10" t="e">
        <f>G82+#REF!</f>
        <v>#REF!</v>
      </c>
    </row>
    <row r="82" spans="1:7" ht="40.5" customHeight="1">
      <c r="A82" s="32">
        <v>74</v>
      </c>
      <c r="B82" s="33">
        <v>309</v>
      </c>
      <c r="C82" s="34" t="s">
        <v>120</v>
      </c>
      <c r="D82" s="34"/>
      <c r="E82" s="31" t="s">
        <v>294</v>
      </c>
      <c r="F82" s="36">
        <f>SUM(F83+F85)</f>
        <v>264.89999999999998</v>
      </c>
      <c r="G82" s="10">
        <f>G83</f>
        <v>477.6</v>
      </c>
    </row>
    <row r="83" spans="1:7" ht="27" customHeight="1">
      <c r="A83" s="32">
        <v>75</v>
      </c>
      <c r="B83" s="33">
        <v>309</v>
      </c>
      <c r="C83" s="34" t="s">
        <v>121</v>
      </c>
      <c r="D83" s="34"/>
      <c r="E83" s="31" t="s">
        <v>95</v>
      </c>
      <c r="F83" s="36">
        <f>F84</f>
        <v>261</v>
      </c>
      <c r="G83" s="10">
        <f>G84</f>
        <v>477.6</v>
      </c>
    </row>
    <row r="84" spans="1:7" ht="27" customHeight="1">
      <c r="A84" s="32">
        <v>76</v>
      </c>
      <c r="B84" s="37">
        <v>309</v>
      </c>
      <c r="C84" s="38" t="s">
        <v>121</v>
      </c>
      <c r="D84" s="38" t="s">
        <v>57</v>
      </c>
      <c r="E84" s="39" t="s">
        <v>174</v>
      </c>
      <c r="F84" s="40">
        <v>261</v>
      </c>
      <c r="G84" s="11">
        <v>477.6</v>
      </c>
    </row>
    <row r="85" spans="1:7" ht="31.5" customHeight="1">
      <c r="A85" s="32">
        <v>77</v>
      </c>
      <c r="B85" s="33">
        <v>309</v>
      </c>
      <c r="C85" s="34" t="s">
        <v>353</v>
      </c>
      <c r="D85" s="34"/>
      <c r="E85" s="31" t="s">
        <v>354</v>
      </c>
      <c r="F85" s="36">
        <f>SUM(F86)</f>
        <v>3.9</v>
      </c>
      <c r="G85" s="11"/>
    </row>
    <row r="86" spans="1:7" ht="27" customHeight="1">
      <c r="A86" s="32">
        <v>78</v>
      </c>
      <c r="B86" s="37">
        <v>309</v>
      </c>
      <c r="C86" s="38" t="s">
        <v>353</v>
      </c>
      <c r="D86" s="38" t="s">
        <v>57</v>
      </c>
      <c r="E86" s="39" t="s">
        <v>174</v>
      </c>
      <c r="F86" s="40">
        <v>3.9</v>
      </c>
      <c r="G86" s="11"/>
    </row>
    <row r="87" spans="1:7" ht="38.25" customHeight="1">
      <c r="A87" s="32">
        <v>79</v>
      </c>
      <c r="B87" s="33">
        <v>309</v>
      </c>
      <c r="C87" s="34" t="s">
        <v>108</v>
      </c>
      <c r="D87" s="38"/>
      <c r="E87" s="31" t="s">
        <v>325</v>
      </c>
      <c r="F87" s="36">
        <f>SUM(F88)</f>
        <v>4302</v>
      </c>
      <c r="G87" s="11"/>
    </row>
    <row r="88" spans="1:7" ht="39" customHeight="1">
      <c r="A88" s="32">
        <v>80</v>
      </c>
      <c r="B88" s="33">
        <v>309</v>
      </c>
      <c r="C88" s="34" t="s">
        <v>122</v>
      </c>
      <c r="D88" s="38"/>
      <c r="E88" s="31" t="s">
        <v>67</v>
      </c>
      <c r="F88" s="36">
        <f>SUM(F89:F90)</f>
        <v>4302</v>
      </c>
      <c r="G88" s="11"/>
    </row>
    <row r="89" spans="1:7" ht="25.5" customHeight="1">
      <c r="A89" s="32">
        <v>81</v>
      </c>
      <c r="B89" s="37">
        <v>309</v>
      </c>
      <c r="C89" s="38" t="s">
        <v>122</v>
      </c>
      <c r="D89" s="38" t="s">
        <v>39</v>
      </c>
      <c r="E89" s="39" t="s">
        <v>40</v>
      </c>
      <c r="F89" s="40">
        <v>3452</v>
      </c>
      <c r="G89" s="11"/>
    </row>
    <row r="90" spans="1:7" ht="30" customHeight="1">
      <c r="A90" s="32">
        <v>82</v>
      </c>
      <c r="B90" s="37">
        <v>309</v>
      </c>
      <c r="C90" s="38" t="s">
        <v>122</v>
      </c>
      <c r="D90" s="38" t="s">
        <v>57</v>
      </c>
      <c r="E90" s="39" t="s">
        <v>174</v>
      </c>
      <c r="F90" s="40">
        <v>850</v>
      </c>
      <c r="G90" s="11"/>
    </row>
    <row r="91" spans="1:7" ht="38.25" customHeight="1">
      <c r="A91" s="32">
        <v>83</v>
      </c>
      <c r="B91" s="33">
        <v>310</v>
      </c>
      <c r="C91" s="34"/>
      <c r="D91" s="34"/>
      <c r="E91" s="31" t="s">
        <v>355</v>
      </c>
      <c r="F91" s="36">
        <f>SUM(F92)</f>
        <v>5254.7000000000007</v>
      </c>
      <c r="G91" s="11"/>
    </row>
    <row r="92" spans="1:7" ht="42.75" customHeight="1">
      <c r="A92" s="32">
        <v>84</v>
      </c>
      <c r="B92" s="33">
        <v>310</v>
      </c>
      <c r="C92" s="34" t="s">
        <v>123</v>
      </c>
      <c r="D92" s="34"/>
      <c r="E92" s="31" t="s">
        <v>326</v>
      </c>
      <c r="F92" s="36">
        <f>SUM(F93)</f>
        <v>5254.7000000000007</v>
      </c>
      <c r="G92" s="11"/>
    </row>
    <row r="93" spans="1:7" ht="33.75" customHeight="1">
      <c r="A93" s="32">
        <v>85</v>
      </c>
      <c r="B93" s="33">
        <v>310</v>
      </c>
      <c r="C93" s="34" t="s">
        <v>295</v>
      </c>
      <c r="D93" s="34"/>
      <c r="E93" s="54" t="s">
        <v>356</v>
      </c>
      <c r="F93" s="36">
        <f>SUM(F94+F96+F98+F100+F102)</f>
        <v>5254.7000000000007</v>
      </c>
      <c r="G93" s="11"/>
    </row>
    <row r="94" spans="1:7" ht="48" customHeight="1">
      <c r="A94" s="32">
        <v>86</v>
      </c>
      <c r="B94" s="33">
        <v>310</v>
      </c>
      <c r="C94" s="34" t="s">
        <v>124</v>
      </c>
      <c r="D94" s="34"/>
      <c r="E94" s="31" t="s">
        <v>178</v>
      </c>
      <c r="F94" s="36">
        <f>SUM(F95:F95)</f>
        <v>4400</v>
      </c>
      <c r="G94" s="11"/>
    </row>
    <row r="95" spans="1:7" ht="45" customHeight="1">
      <c r="A95" s="32">
        <v>87</v>
      </c>
      <c r="B95" s="37">
        <v>310</v>
      </c>
      <c r="C95" s="38" t="s">
        <v>124</v>
      </c>
      <c r="D95" s="38" t="s">
        <v>193</v>
      </c>
      <c r="E95" s="52" t="s">
        <v>296</v>
      </c>
      <c r="F95" s="40">
        <f>4370+30</f>
        <v>4400</v>
      </c>
      <c r="G95" s="11"/>
    </row>
    <row r="96" spans="1:7" ht="29.25" customHeight="1">
      <c r="A96" s="32">
        <v>88</v>
      </c>
      <c r="B96" s="33">
        <v>310</v>
      </c>
      <c r="C96" s="34" t="s">
        <v>276</v>
      </c>
      <c r="D96" s="38"/>
      <c r="E96" s="31" t="s">
        <v>68</v>
      </c>
      <c r="F96" s="36">
        <f>SUM(F97:F97)</f>
        <v>31</v>
      </c>
      <c r="G96" s="11"/>
    </row>
    <row r="97" spans="1:8" ht="47.25" customHeight="1">
      <c r="A97" s="32">
        <v>89</v>
      </c>
      <c r="B97" s="37">
        <v>310</v>
      </c>
      <c r="C97" s="38" t="s">
        <v>276</v>
      </c>
      <c r="D97" s="38" t="s">
        <v>193</v>
      </c>
      <c r="E97" s="52" t="s">
        <v>296</v>
      </c>
      <c r="F97" s="40">
        <v>31</v>
      </c>
      <c r="G97" s="11"/>
    </row>
    <row r="98" spans="1:8" ht="36" customHeight="1">
      <c r="A98" s="32">
        <v>90</v>
      </c>
      <c r="B98" s="33">
        <v>310</v>
      </c>
      <c r="C98" s="34" t="s">
        <v>125</v>
      </c>
      <c r="D98" s="34"/>
      <c r="E98" s="53" t="s">
        <v>299</v>
      </c>
      <c r="F98" s="36">
        <f>SUM(F99)</f>
        <v>394.6</v>
      </c>
      <c r="G98" s="11"/>
    </row>
    <row r="99" spans="1:8" ht="29.25" customHeight="1">
      <c r="A99" s="32">
        <v>91</v>
      </c>
      <c r="B99" s="37">
        <v>310</v>
      </c>
      <c r="C99" s="38" t="s">
        <v>125</v>
      </c>
      <c r="D99" s="38" t="s">
        <v>57</v>
      </c>
      <c r="E99" s="39" t="s">
        <v>174</v>
      </c>
      <c r="F99" s="40">
        <v>394.6</v>
      </c>
      <c r="G99" s="11"/>
      <c r="H99" s="73"/>
    </row>
    <row r="100" spans="1:8" ht="40.5" customHeight="1">
      <c r="A100" s="32">
        <v>92</v>
      </c>
      <c r="B100" s="64">
        <v>310</v>
      </c>
      <c r="C100" s="65" t="s">
        <v>297</v>
      </c>
      <c r="D100" s="65"/>
      <c r="E100" s="66" t="s">
        <v>298</v>
      </c>
      <c r="F100" s="67">
        <f>SUM(F101)</f>
        <v>359.1</v>
      </c>
      <c r="G100" s="11"/>
      <c r="H100" s="63"/>
    </row>
    <row r="101" spans="1:8" ht="29.25" customHeight="1">
      <c r="A101" s="32">
        <v>93</v>
      </c>
      <c r="B101" s="68">
        <v>310</v>
      </c>
      <c r="C101" s="69" t="s">
        <v>297</v>
      </c>
      <c r="D101" s="69" t="s">
        <v>57</v>
      </c>
      <c r="E101" s="70" t="s">
        <v>174</v>
      </c>
      <c r="F101" s="71">
        <v>359.1</v>
      </c>
      <c r="G101" s="11"/>
      <c r="H101" s="63"/>
    </row>
    <row r="102" spans="1:8" ht="39.75" customHeight="1">
      <c r="A102" s="32">
        <v>94</v>
      </c>
      <c r="B102" s="33">
        <v>310</v>
      </c>
      <c r="C102" s="34" t="s">
        <v>300</v>
      </c>
      <c r="D102" s="34"/>
      <c r="E102" s="31" t="s">
        <v>366</v>
      </c>
      <c r="F102" s="36">
        <f>SUM(F103)</f>
        <v>70</v>
      </c>
      <c r="G102" s="11"/>
      <c r="H102" s="72"/>
    </row>
    <row r="103" spans="1:8" ht="29.25" customHeight="1">
      <c r="A103" s="32">
        <v>95</v>
      </c>
      <c r="B103" s="37">
        <v>310</v>
      </c>
      <c r="C103" s="38" t="s">
        <v>300</v>
      </c>
      <c r="D103" s="38" t="s">
        <v>57</v>
      </c>
      <c r="E103" s="39" t="s">
        <v>174</v>
      </c>
      <c r="F103" s="40">
        <v>70</v>
      </c>
      <c r="G103" s="11"/>
      <c r="H103" s="73"/>
    </row>
    <row r="104" spans="1:8" ht="21.75" customHeight="1">
      <c r="A104" s="32">
        <v>96</v>
      </c>
      <c r="B104" s="33">
        <v>400</v>
      </c>
      <c r="C104" s="34"/>
      <c r="D104" s="34"/>
      <c r="E104" s="35" t="s">
        <v>11</v>
      </c>
      <c r="F104" s="36">
        <f>SUM(F105+F114+F119+F123+F135+F141)</f>
        <v>36675.000000000007</v>
      </c>
      <c r="G104" s="10"/>
    </row>
    <row r="105" spans="1:8" ht="21.75" customHeight="1">
      <c r="A105" s="32">
        <v>97</v>
      </c>
      <c r="B105" s="33">
        <v>405</v>
      </c>
      <c r="C105" s="34"/>
      <c r="D105" s="34"/>
      <c r="E105" s="31" t="s">
        <v>160</v>
      </c>
      <c r="F105" s="36">
        <f>SUM(F106+F111)</f>
        <v>138.69999999999999</v>
      </c>
      <c r="G105" s="10"/>
    </row>
    <row r="106" spans="1:8" ht="45" customHeight="1">
      <c r="A106" s="32">
        <v>98</v>
      </c>
      <c r="B106" s="33">
        <v>405</v>
      </c>
      <c r="C106" s="43" t="s">
        <v>133</v>
      </c>
      <c r="D106" s="43"/>
      <c r="E106" s="31" t="s">
        <v>307</v>
      </c>
      <c r="F106" s="36">
        <f>SUM(F107+F109)</f>
        <v>9</v>
      </c>
      <c r="G106" s="10"/>
    </row>
    <row r="107" spans="1:8" ht="32.25" customHeight="1">
      <c r="A107" s="32">
        <v>99</v>
      </c>
      <c r="B107" s="64">
        <v>405</v>
      </c>
      <c r="C107" s="80" t="s">
        <v>135</v>
      </c>
      <c r="D107" s="80"/>
      <c r="E107" s="78" t="s">
        <v>339</v>
      </c>
      <c r="F107" s="67">
        <f>SUM(F108)</f>
        <v>9</v>
      </c>
      <c r="G107" s="10"/>
    </row>
    <row r="108" spans="1:8" ht="33" customHeight="1">
      <c r="A108" s="32">
        <v>100</v>
      </c>
      <c r="B108" s="68">
        <v>405</v>
      </c>
      <c r="C108" s="81" t="s">
        <v>135</v>
      </c>
      <c r="D108" s="81" t="s">
        <v>57</v>
      </c>
      <c r="E108" s="70" t="s">
        <v>174</v>
      </c>
      <c r="F108" s="71">
        <v>9</v>
      </c>
      <c r="G108" s="10"/>
    </row>
    <row r="109" spans="1:8" ht="40.5" customHeight="1">
      <c r="A109" s="32">
        <v>101</v>
      </c>
      <c r="B109" s="64">
        <v>405</v>
      </c>
      <c r="C109" s="80" t="s">
        <v>136</v>
      </c>
      <c r="D109" s="81"/>
      <c r="E109" s="78" t="s">
        <v>385</v>
      </c>
      <c r="F109" s="67">
        <f>SUM(F110)</f>
        <v>0</v>
      </c>
      <c r="G109" s="10"/>
    </row>
    <row r="110" spans="1:8" ht="27.75" customHeight="1">
      <c r="A110" s="32">
        <v>102</v>
      </c>
      <c r="B110" s="68">
        <v>405</v>
      </c>
      <c r="C110" s="81" t="s">
        <v>136</v>
      </c>
      <c r="D110" s="81" t="s">
        <v>57</v>
      </c>
      <c r="E110" s="70" t="s">
        <v>174</v>
      </c>
      <c r="F110" s="71">
        <f>15-15</f>
        <v>0</v>
      </c>
      <c r="G110" s="10"/>
    </row>
    <row r="111" spans="1:8" ht="45" customHeight="1">
      <c r="A111" s="32">
        <v>103</v>
      </c>
      <c r="B111" s="33">
        <v>405</v>
      </c>
      <c r="C111" s="34" t="s">
        <v>210</v>
      </c>
      <c r="D111" s="34"/>
      <c r="E111" s="31" t="s">
        <v>303</v>
      </c>
      <c r="F111" s="36">
        <f>SUM(F112)</f>
        <v>129.69999999999999</v>
      </c>
      <c r="G111" s="10"/>
    </row>
    <row r="112" spans="1:8" ht="38.25" customHeight="1">
      <c r="A112" s="32">
        <v>104</v>
      </c>
      <c r="B112" s="33">
        <v>405</v>
      </c>
      <c r="C112" s="34" t="s">
        <v>161</v>
      </c>
      <c r="D112" s="34"/>
      <c r="E112" s="54" t="s">
        <v>209</v>
      </c>
      <c r="F112" s="36">
        <f>SUM(F113)</f>
        <v>129.69999999999999</v>
      </c>
      <c r="G112" s="10"/>
    </row>
    <row r="113" spans="1:7" ht="29.25" customHeight="1">
      <c r="A113" s="32">
        <v>105</v>
      </c>
      <c r="B113" s="37">
        <v>405</v>
      </c>
      <c r="C113" s="38" t="s">
        <v>161</v>
      </c>
      <c r="D113" s="38" t="s">
        <v>57</v>
      </c>
      <c r="E113" s="39" t="s">
        <v>174</v>
      </c>
      <c r="F113" s="40">
        <v>129.69999999999999</v>
      </c>
      <c r="G113" s="10"/>
    </row>
    <row r="114" spans="1:7" ht="29.25" customHeight="1">
      <c r="A114" s="32">
        <v>106</v>
      </c>
      <c r="B114" s="33">
        <v>406</v>
      </c>
      <c r="C114" s="34"/>
      <c r="D114" s="34"/>
      <c r="E114" s="19" t="s">
        <v>358</v>
      </c>
      <c r="F114" s="36">
        <f>SUM(F115)</f>
        <v>194.5</v>
      </c>
      <c r="G114" s="10"/>
    </row>
    <row r="115" spans="1:7" ht="42.75" customHeight="1">
      <c r="A115" s="32">
        <v>107</v>
      </c>
      <c r="B115" s="33">
        <v>406</v>
      </c>
      <c r="C115" s="34" t="s">
        <v>123</v>
      </c>
      <c r="D115" s="34"/>
      <c r="E115" s="31" t="s">
        <v>326</v>
      </c>
      <c r="F115" s="36">
        <f>SUM(F116)</f>
        <v>194.5</v>
      </c>
      <c r="G115" s="10"/>
    </row>
    <row r="116" spans="1:7" ht="36.75" customHeight="1">
      <c r="A116" s="32">
        <v>108</v>
      </c>
      <c r="B116" s="33">
        <v>406</v>
      </c>
      <c r="C116" s="34" t="s">
        <v>295</v>
      </c>
      <c r="D116" s="34"/>
      <c r="E116" s="54" t="s">
        <v>356</v>
      </c>
      <c r="F116" s="36">
        <f>SUM(F117)</f>
        <v>194.5</v>
      </c>
      <c r="G116" s="10"/>
    </row>
    <row r="117" spans="1:7" ht="21" customHeight="1">
      <c r="A117" s="32">
        <v>109</v>
      </c>
      <c r="B117" s="33">
        <v>406</v>
      </c>
      <c r="C117" s="34" t="s">
        <v>360</v>
      </c>
      <c r="D117" s="34"/>
      <c r="E117" s="84" t="s">
        <v>359</v>
      </c>
      <c r="F117" s="36">
        <f>SUM(F118)</f>
        <v>194.5</v>
      </c>
      <c r="G117" s="10"/>
    </row>
    <row r="118" spans="1:7" ht="29.25" customHeight="1">
      <c r="A118" s="32">
        <v>110</v>
      </c>
      <c r="B118" s="37">
        <v>406</v>
      </c>
      <c r="C118" s="38" t="s">
        <v>360</v>
      </c>
      <c r="D118" s="38" t="s">
        <v>57</v>
      </c>
      <c r="E118" s="85" t="s">
        <v>174</v>
      </c>
      <c r="F118" s="40">
        <v>194.5</v>
      </c>
      <c r="G118" s="10"/>
    </row>
    <row r="119" spans="1:7" ht="16.5" customHeight="1">
      <c r="A119" s="32">
        <v>111</v>
      </c>
      <c r="B119" s="33">
        <v>408</v>
      </c>
      <c r="C119" s="34"/>
      <c r="D119" s="34"/>
      <c r="E119" s="31" t="s">
        <v>12</v>
      </c>
      <c r="F119" s="36">
        <f>SUM(F120)</f>
        <v>4647.7</v>
      </c>
      <c r="G119" s="10"/>
    </row>
    <row r="120" spans="1:7" ht="40.5" customHeight="1">
      <c r="A120" s="32">
        <v>112</v>
      </c>
      <c r="B120" s="33">
        <v>408</v>
      </c>
      <c r="C120" s="34" t="s">
        <v>127</v>
      </c>
      <c r="D120" s="34"/>
      <c r="E120" s="31" t="s">
        <v>357</v>
      </c>
      <c r="F120" s="36">
        <f>SUM(F121)</f>
        <v>4647.7</v>
      </c>
      <c r="G120" s="11">
        <v>25916</v>
      </c>
    </row>
    <row r="121" spans="1:7" ht="33.75" customHeight="1">
      <c r="A121" s="32">
        <v>113</v>
      </c>
      <c r="B121" s="33">
        <v>408</v>
      </c>
      <c r="C121" s="34" t="s">
        <v>128</v>
      </c>
      <c r="D121" s="34"/>
      <c r="E121" s="31" t="s">
        <v>69</v>
      </c>
      <c r="F121" s="36">
        <f>F122</f>
        <v>4647.7</v>
      </c>
      <c r="G121" s="10" t="e">
        <f>#REF!</f>
        <v>#REF!</v>
      </c>
    </row>
    <row r="122" spans="1:7" ht="38.25">
      <c r="A122" s="32">
        <v>114</v>
      </c>
      <c r="B122" s="37">
        <v>408</v>
      </c>
      <c r="C122" s="38" t="s">
        <v>128</v>
      </c>
      <c r="D122" s="38" t="s">
        <v>48</v>
      </c>
      <c r="E122" s="39" t="s">
        <v>176</v>
      </c>
      <c r="F122" s="40">
        <f>6405-1757.3</f>
        <v>4647.7</v>
      </c>
      <c r="G122" s="10"/>
    </row>
    <row r="123" spans="1:7" ht="18" customHeight="1">
      <c r="A123" s="32">
        <v>115</v>
      </c>
      <c r="B123" s="33">
        <v>409</v>
      </c>
      <c r="C123" s="34"/>
      <c r="D123" s="34"/>
      <c r="E123" s="31" t="s">
        <v>49</v>
      </c>
      <c r="F123" s="36">
        <f>SUM(F124)</f>
        <v>30546.5</v>
      </c>
      <c r="G123" s="10"/>
    </row>
    <row r="124" spans="1:7" ht="39" customHeight="1">
      <c r="A124" s="32">
        <v>116</v>
      </c>
      <c r="B124" s="33">
        <v>409</v>
      </c>
      <c r="C124" s="34" t="s">
        <v>127</v>
      </c>
      <c r="D124" s="34"/>
      <c r="E124" s="31" t="s">
        <v>357</v>
      </c>
      <c r="F124" s="36">
        <f>SUM(F125+F127+F129+F131+F133)</f>
        <v>30546.5</v>
      </c>
      <c r="G124" s="10"/>
    </row>
    <row r="125" spans="1:7" ht="103.5" customHeight="1">
      <c r="A125" s="32">
        <v>117</v>
      </c>
      <c r="B125" s="33">
        <v>409</v>
      </c>
      <c r="C125" s="34" t="s">
        <v>331</v>
      </c>
      <c r="D125" s="34"/>
      <c r="E125" s="55" t="s">
        <v>361</v>
      </c>
      <c r="F125" s="36">
        <f>SUM(F126)</f>
        <v>11200</v>
      </c>
      <c r="G125" s="10"/>
    </row>
    <row r="126" spans="1:7" ht="39" customHeight="1">
      <c r="A126" s="32">
        <v>118</v>
      </c>
      <c r="B126" s="37">
        <v>409</v>
      </c>
      <c r="C126" s="38" t="s">
        <v>331</v>
      </c>
      <c r="D126" s="38" t="s">
        <v>57</v>
      </c>
      <c r="E126" s="39" t="s">
        <v>174</v>
      </c>
      <c r="F126" s="40">
        <f>7500+3700</f>
        <v>11200</v>
      </c>
      <c r="G126" s="10"/>
    </row>
    <row r="127" spans="1:7" s="5" customFormat="1" ht="28.5" customHeight="1">
      <c r="A127" s="32">
        <v>119</v>
      </c>
      <c r="B127" s="33">
        <v>409</v>
      </c>
      <c r="C127" s="34" t="s">
        <v>129</v>
      </c>
      <c r="D127" s="34"/>
      <c r="E127" s="31" t="s">
        <v>70</v>
      </c>
      <c r="F127" s="36">
        <f>F128</f>
        <v>11159.5</v>
      </c>
      <c r="G127" s="10"/>
    </row>
    <row r="128" spans="1:7" ht="30" customHeight="1">
      <c r="A128" s="32">
        <v>120</v>
      </c>
      <c r="B128" s="37">
        <v>409</v>
      </c>
      <c r="C128" s="38" t="s">
        <v>129</v>
      </c>
      <c r="D128" s="38" t="s">
        <v>57</v>
      </c>
      <c r="E128" s="39" t="s">
        <v>174</v>
      </c>
      <c r="F128" s="40">
        <f>10832+327.5</f>
        <v>11159.5</v>
      </c>
      <c r="G128" s="10"/>
    </row>
    <row r="129" spans="1:7" ht="30" customHeight="1">
      <c r="A129" s="32">
        <v>121</v>
      </c>
      <c r="B129" s="33">
        <v>409</v>
      </c>
      <c r="C129" s="34" t="s">
        <v>239</v>
      </c>
      <c r="D129" s="34"/>
      <c r="E129" s="31" t="s">
        <v>238</v>
      </c>
      <c r="F129" s="36">
        <f>SUM(F130)</f>
        <v>987</v>
      </c>
      <c r="G129" s="10"/>
    </row>
    <row r="130" spans="1:7" ht="30" customHeight="1">
      <c r="A130" s="32">
        <v>122</v>
      </c>
      <c r="B130" s="37">
        <v>409</v>
      </c>
      <c r="C130" s="38" t="s">
        <v>239</v>
      </c>
      <c r="D130" s="38" t="s">
        <v>57</v>
      </c>
      <c r="E130" s="39" t="s">
        <v>174</v>
      </c>
      <c r="F130" s="40">
        <v>987</v>
      </c>
      <c r="G130" s="10"/>
    </row>
    <row r="131" spans="1:7" ht="47.25" customHeight="1">
      <c r="A131" s="32">
        <v>123</v>
      </c>
      <c r="B131" s="33">
        <v>409</v>
      </c>
      <c r="C131" s="43" t="s">
        <v>130</v>
      </c>
      <c r="D131" s="38"/>
      <c r="E131" s="48" t="s">
        <v>365</v>
      </c>
      <c r="F131" s="36">
        <f>F132</f>
        <v>600</v>
      </c>
      <c r="G131" s="10"/>
    </row>
    <row r="132" spans="1:7" ht="30" customHeight="1">
      <c r="A132" s="32">
        <v>124</v>
      </c>
      <c r="B132" s="37">
        <v>409</v>
      </c>
      <c r="C132" s="38" t="s">
        <v>130</v>
      </c>
      <c r="D132" s="38" t="s">
        <v>57</v>
      </c>
      <c r="E132" s="39" t="s">
        <v>174</v>
      </c>
      <c r="F132" s="40">
        <v>600</v>
      </c>
      <c r="G132" s="10"/>
    </row>
    <row r="133" spans="1:7" ht="78" customHeight="1">
      <c r="A133" s="32">
        <v>125</v>
      </c>
      <c r="B133" s="33">
        <v>409</v>
      </c>
      <c r="C133" s="34" t="s">
        <v>228</v>
      </c>
      <c r="D133" s="34"/>
      <c r="E133" s="55" t="s">
        <v>240</v>
      </c>
      <c r="F133" s="36">
        <f>SUM(F134)</f>
        <v>6600</v>
      </c>
      <c r="G133" s="10"/>
    </row>
    <row r="134" spans="1:7" ht="31.5" customHeight="1">
      <c r="A134" s="32">
        <v>126</v>
      </c>
      <c r="B134" s="37">
        <v>409</v>
      </c>
      <c r="C134" s="38" t="s">
        <v>228</v>
      </c>
      <c r="D134" s="38" t="s">
        <v>57</v>
      </c>
      <c r="E134" s="39" t="s">
        <v>174</v>
      </c>
      <c r="F134" s="40">
        <f>5119.5+980.5+500</f>
        <v>6600</v>
      </c>
      <c r="G134" s="10"/>
    </row>
    <row r="135" spans="1:7">
      <c r="A135" s="32">
        <v>127</v>
      </c>
      <c r="B135" s="33">
        <v>410</v>
      </c>
      <c r="C135" s="34"/>
      <c r="D135" s="34"/>
      <c r="E135" s="31" t="s">
        <v>34</v>
      </c>
      <c r="F135" s="36">
        <f>SUM(F136)</f>
        <v>60.3</v>
      </c>
      <c r="G135" s="10"/>
    </row>
    <row r="136" spans="1:7" ht="42.75" customHeight="1">
      <c r="A136" s="32">
        <v>128</v>
      </c>
      <c r="B136" s="41">
        <v>410</v>
      </c>
      <c r="C136" s="43" t="s">
        <v>131</v>
      </c>
      <c r="D136" s="43"/>
      <c r="E136" s="31" t="s">
        <v>304</v>
      </c>
      <c r="F136" s="36">
        <f>SUM(F137+F139)</f>
        <v>60.3</v>
      </c>
      <c r="G136" s="10"/>
    </row>
    <row r="137" spans="1:7" s="5" customFormat="1" ht="48.75" customHeight="1">
      <c r="A137" s="32">
        <v>129</v>
      </c>
      <c r="B137" s="41">
        <v>410</v>
      </c>
      <c r="C137" s="43" t="s">
        <v>132</v>
      </c>
      <c r="D137" s="43"/>
      <c r="E137" s="54" t="s">
        <v>305</v>
      </c>
      <c r="F137" s="36">
        <f>SUM(F138)</f>
        <v>10.3</v>
      </c>
      <c r="G137" s="10"/>
    </row>
    <row r="138" spans="1:7" ht="25.5" customHeight="1">
      <c r="A138" s="32">
        <v>130</v>
      </c>
      <c r="B138" s="44">
        <v>410</v>
      </c>
      <c r="C138" s="56" t="s">
        <v>132</v>
      </c>
      <c r="D138" s="38" t="s">
        <v>57</v>
      </c>
      <c r="E138" s="39" t="s">
        <v>174</v>
      </c>
      <c r="F138" s="40">
        <v>10.3</v>
      </c>
      <c r="G138" s="10"/>
    </row>
    <row r="139" spans="1:7" ht="63.75" customHeight="1">
      <c r="A139" s="32">
        <v>131</v>
      </c>
      <c r="B139" s="41">
        <v>410</v>
      </c>
      <c r="C139" s="43" t="s">
        <v>206</v>
      </c>
      <c r="D139" s="34"/>
      <c r="E139" s="54" t="s">
        <v>306</v>
      </c>
      <c r="F139" s="36">
        <f>SUM(F140)</f>
        <v>50</v>
      </c>
      <c r="G139" s="10"/>
    </row>
    <row r="140" spans="1:7" ht="25.5" customHeight="1">
      <c r="A140" s="32">
        <v>132</v>
      </c>
      <c r="B140" s="44">
        <v>410</v>
      </c>
      <c r="C140" s="56" t="s">
        <v>206</v>
      </c>
      <c r="D140" s="38" t="s">
        <v>57</v>
      </c>
      <c r="E140" s="39" t="s">
        <v>174</v>
      </c>
      <c r="F140" s="40">
        <v>50</v>
      </c>
      <c r="G140" s="10"/>
    </row>
    <row r="141" spans="1:7" ht="25.5" customHeight="1">
      <c r="A141" s="32">
        <v>133</v>
      </c>
      <c r="B141" s="33">
        <v>412</v>
      </c>
      <c r="C141" s="34"/>
      <c r="D141" s="34"/>
      <c r="E141" s="31" t="s">
        <v>94</v>
      </c>
      <c r="F141" s="36">
        <f>SUM(F142+F153+F156+F160+F163+F166)</f>
        <v>1087.3</v>
      </c>
      <c r="G141" s="10"/>
    </row>
    <row r="142" spans="1:7" ht="48.75" customHeight="1">
      <c r="A142" s="32">
        <v>134</v>
      </c>
      <c r="B142" s="33">
        <v>412</v>
      </c>
      <c r="C142" s="34" t="s">
        <v>109</v>
      </c>
      <c r="D142" s="34"/>
      <c r="E142" s="48" t="s">
        <v>288</v>
      </c>
      <c r="F142" s="36">
        <f>SUM(F143+F145+F147+F149+F151)</f>
        <v>823</v>
      </c>
      <c r="G142" s="10"/>
    </row>
    <row r="143" spans="1:7" ht="25.5" customHeight="1">
      <c r="A143" s="32">
        <v>135</v>
      </c>
      <c r="B143" s="33">
        <v>412</v>
      </c>
      <c r="C143" s="34" t="s">
        <v>110</v>
      </c>
      <c r="D143" s="34"/>
      <c r="E143" s="48" t="s">
        <v>59</v>
      </c>
      <c r="F143" s="36">
        <f>F144</f>
        <v>100</v>
      </c>
      <c r="G143" s="10"/>
    </row>
    <row r="144" spans="1:7" ht="25.5" customHeight="1">
      <c r="A144" s="32">
        <v>136</v>
      </c>
      <c r="B144" s="37">
        <v>412</v>
      </c>
      <c r="C144" s="38" t="s">
        <v>110</v>
      </c>
      <c r="D144" s="38" t="s">
        <v>57</v>
      </c>
      <c r="E144" s="39" t="s">
        <v>174</v>
      </c>
      <c r="F144" s="40">
        <v>100</v>
      </c>
      <c r="G144" s="10"/>
    </row>
    <row r="145" spans="1:11" ht="42.75" customHeight="1">
      <c r="A145" s="32">
        <v>137</v>
      </c>
      <c r="B145" s="33">
        <v>412</v>
      </c>
      <c r="C145" s="34" t="s">
        <v>111</v>
      </c>
      <c r="D145" s="34"/>
      <c r="E145" s="48" t="s">
        <v>241</v>
      </c>
      <c r="F145" s="36">
        <f>F146</f>
        <v>108</v>
      </c>
      <c r="G145" s="10"/>
    </row>
    <row r="146" spans="1:11" ht="25.5" customHeight="1">
      <c r="A146" s="32">
        <v>138</v>
      </c>
      <c r="B146" s="37">
        <v>412</v>
      </c>
      <c r="C146" s="38" t="s">
        <v>111</v>
      </c>
      <c r="D146" s="38" t="s">
        <v>57</v>
      </c>
      <c r="E146" s="39" t="s">
        <v>174</v>
      </c>
      <c r="F146" s="40">
        <v>108</v>
      </c>
      <c r="G146" s="10"/>
    </row>
    <row r="147" spans="1:11" ht="36.75" customHeight="1">
      <c r="A147" s="32">
        <v>139</v>
      </c>
      <c r="B147" s="33">
        <v>412</v>
      </c>
      <c r="C147" s="34" t="s">
        <v>112</v>
      </c>
      <c r="D147" s="38"/>
      <c r="E147" s="54" t="s">
        <v>242</v>
      </c>
      <c r="F147" s="36">
        <f>F148</f>
        <v>413.8</v>
      </c>
      <c r="G147" s="10"/>
    </row>
    <row r="148" spans="1:11" ht="25.5" customHeight="1">
      <c r="A148" s="32">
        <v>140</v>
      </c>
      <c r="B148" s="37">
        <v>412</v>
      </c>
      <c r="C148" s="38" t="s">
        <v>112</v>
      </c>
      <c r="D148" s="38" t="s">
        <v>57</v>
      </c>
      <c r="E148" s="39" t="s">
        <v>174</v>
      </c>
      <c r="F148" s="40">
        <v>413.8</v>
      </c>
      <c r="G148" s="10"/>
    </row>
    <row r="149" spans="1:11" ht="25.5" customHeight="1">
      <c r="A149" s="32">
        <v>141</v>
      </c>
      <c r="B149" s="33">
        <v>412</v>
      </c>
      <c r="C149" s="34" t="s">
        <v>158</v>
      </c>
      <c r="D149" s="34"/>
      <c r="E149" s="54" t="s">
        <v>203</v>
      </c>
      <c r="F149" s="36">
        <f>SUM(F150)</f>
        <v>43.2</v>
      </c>
      <c r="G149" s="10"/>
    </row>
    <row r="150" spans="1:11" ht="25.5" customHeight="1">
      <c r="A150" s="32">
        <v>142</v>
      </c>
      <c r="B150" s="37">
        <v>412</v>
      </c>
      <c r="C150" s="38" t="s">
        <v>158</v>
      </c>
      <c r="D150" s="38" t="s">
        <v>57</v>
      </c>
      <c r="E150" s="39" t="s">
        <v>174</v>
      </c>
      <c r="F150" s="40">
        <v>43.2</v>
      </c>
      <c r="G150" s="10"/>
    </row>
    <row r="151" spans="1:11" ht="63" customHeight="1">
      <c r="A151" s="32">
        <v>143</v>
      </c>
      <c r="B151" s="33">
        <v>412</v>
      </c>
      <c r="C151" s="34" t="s">
        <v>204</v>
      </c>
      <c r="D151" s="34"/>
      <c r="E151" s="54" t="s">
        <v>289</v>
      </c>
      <c r="F151" s="36">
        <f>SUM(F152)</f>
        <v>158</v>
      </c>
      <c r="G151" s="10"/>
    </row>
    <row r="152" spans="1:11" ht="36.75" customHeight="1">
      <c r="A152" s="32">
        <v>144</v>
      </c>
      <c r="B152" s="37">
        <v>412</v>
      </c>
      <c r="C152" s="38" t="s">
        <v>204</v>
      </c>
      <c r="D152" s="38" t="s">
        <v>57</v>
      </c>
      <c r="E152" s="39" t="s">
        <v>174</v>
      </c>
      <c r="F152" s="40">
        <v>158</v>
      </c>
      <c r="G152" s="10"/>
    </row>
    <row r="153" spans="1:11" s="5" customFormat="1" ht="42" customHeight="1">
      <c r="A153" s="32">
        <v>145</v>
      </c>
      <c r="B153" s="33">
        <v>412</v>
      </c>
      <c r="C153" s="43" t="s">
        <v>133</v>
      </c>
      <c r="D153" s="43"/>
      <c r="E153" s="31" t="s">
        <v>307</v>
      </c>
      <c r="F153" s="36">
        <f>SUM(F154)</f>
        <v>58</v>
      </c>
      <c r="G153" s="10"/>
    </row>
    <row r="154" spans="1:11" s="5" customFormat="1" ht="50.25" customHeight="1">
      <c r="A154" s="32">
        <v>146</v>
      </c>
      <c r="B154" s="33">
        <v>412</v>
      </c>
      <c r="C154" s="34" t="s">
        <v>134</v>
      </c>
      <c r="D154" s="34"/>
      <c r="E154" s="54" t="s">
        <v>243</v>
      </c>
      <c r="F154" s="36">
        <f>F155</f>
        <v>58</v>
      </c>
      <c r="G154" s="10"/>
      <c r="H154" s="25"/>
      <c r="I154" s="25"/>
      <c r="J154" s="25"/>
      <c r="K154" s="25"/>
    </row>
    <row r="155" spans="1:11" s="5" customFormat="1" ht="44.25" customHeight="1">
      <c r="A155" s="32">
        <v>147</v>
      </c>
      <c r="B155" s="37">
        <v>412</v>
      </c>
      <c r="C155" s="38" t="s">
        <v>134</v>
      </c>
      <c r="D155" s="38" t="s">
        <v>48</v>
      </c>
      <c r="E155" s="39" t="s">
        <v>176</v>
      </c>
      <c r="F155" s="40">
        <v>58</v>
      </c>
      <c r="G155" s="10"/>
    </row>
    <row r="156" spans="1:11" s="5" customFormat="1" ht="41.25" customHeight="1">
      <c r="A156" s="32">
        <v>148</v>
      </c>
      <c r="B156" s="41">
        <v>412</v>
      </c>
      <c r="C156" s="43" t="s">
        <v>208</v>
      </c>
      <c r="D156" s="56"/>
      <c r="E156" s="31" t="s">
        <v>308</v>
      </c>
      <c r="F156" s="36">
        <f>SUM(F157)</f>
        <v>142.70000000000005</v>
      </c>
      <c r="G156" s="10"/>
    </row>
    <row r="157" spans="1:11" s="5" customFormat="1" ht="54" customHeight="1">
      <c r="A157" s="32">
        <v>149</v>
      </c>
      <c r="B157" s="41">
        <v>412</v>
      </c>
      <c r="C157" s="43" t="s">
        <v>309</v>
      </c>
      <c r="D157" s="56"/>
      <c r="E157" s="54" t="s">
        <v>207</v>
      </c>
      <c r="F157" s="36">
        <f>SUM(F158)</f>
        <v>142.70000000000005</v>
      </c>
      <c r="G157" s="10"/>
    </row>
    <row r="158" spans="1:11" s="5" customFormat="1" ht="33.75" customHeight="1">
      <c r="A158" s="32">
        <v>150</v>
      </c>
      <c r="B158" s="41">
        <v>412</v>
      </c>
      <c r="C158" s="43" t="s">
        <v>362</v>
      </c>
      <c r="D158" s="43"/>
      <c r="E158" s="31" t="s">
        <v>363</v>
      </c>
      <c r="F158" s="36">
        <f>SUM(F159)</f>
        <v>142.70000000000005</v>
      </c>
      <c r="G158" s="10"/>
    </row>
    <row r="159" spans="1:11" s="5" customFormat="1" ht="27" customHeight="1">
      <c r="A159" s="32">
        <v>151</v>
      </c>
      <c r="B159" s="44">
        <v>412</v>
      </c>
      <c r="C159" s="56" t="s">
        <v>362</v>
      </c>
      <c r="D159" s="56" t="s">
        <v>57</v>
      </c>
      <c r="E159" s="39" t="s">
        <v>174</v>
      </c>
      <c r="F159" s="40">
        <f>642.7-500</f>
        <v>142.70000000000005</v>
      </c>
      <c r="G159" s="10"/>
      <c r="H159" s="25"/>
    </row>
    <row r="160" spans="1:11" s="4" customFormat="1" ht="54" customHeight="1">
      <c r="A160" s="32">
        <v>152</v>
      </c>
      <c r="B160" s="33">
        <v>412</v>
      </c>
      <c r="C160" s="34" t="s">
        <v>170</v>
      </c>
      <c r="D160" s="34"/>
      <c r="E160" s="31" t="s">
        <v>244</v>
      </c>
      <c r="F160" s="36">
        <f>F161</f>
        <v>53.6</v>
      </c>
      <c r="G160" s="12"/>
    </row>
    <row r="161" spans="1:10" s="4" customFormat="1" ht="39.75" customHeight="1">
      <c r="A161" s="32">
        <v>153</v>
      </c>
      <c r="B161" s="33">
        <v>412</v>
      </c>
      <c r="C161" s="34" t="s">
        <v>139</v>
      </c>
      <c r="D161" s="34"/>
      <c r="E161" s="31" t="s">
        <v>215</v>
      </c>
      <c r="F161" s="36">
        <f>F162</f>
        <v>53.6</v>
      </c>
      <c r="G161" s="12"/>
    </row>
    <row r="162" spans="1:10" s="4" customFormat="1" ht="32.25" customHeight="1">
      <c r="A162" s="32">
        <v>154</v>
      </c>
      <c r="B162" s="37">
        <v>412</v>
      </c>
      <c r="C162" s="38" t="s">
        <v>139</v>
      </c>
      <c r="D162" s="38" t="s">
        <v>57</v>
      </c>
      <c r="E162" s="39" t="s">
        <v>174</v>
      </c>
      <c r="F162" s="40">
        <v>53.6</v>
      </c>
      <c r="G162" s="12"/>
    </row>
    <row r="163" spans="1:10" s="4" customFormat="1" ht="54.75" customHeight="1">
      <c r="A163" s="32">
        <v>155</v>
      </c>
      <c r="B163" s="41">
        <v>412</v>
      </c>
      <c r="C163" s="43" t="s">
        <v>227</v>
      </c>
      <c r="D163" s="43"/>
      <c r="E163" s="31" t="s">
        <v>194</v>
      </c>
      <c r="F163" s="36">
        <f>SUM(F164)</f>
        <v>10</v>
      </c>
      <c r="G163" s="12"/>
    </row>
    <row r="164" spans="1:10" s="4" customFormat="1" ht="98.25" customHeight="1">
      <c r="A164" s="32">
        <v>156</v>
      </c>
      <c r="B164" s="41">
        <v>412</v>
      </c>
      <c r="C164" s="43" t="s">
        <v>333</v>
      </c>
      <c r="D164" s="43"/>
      <c r="E164" s="54" t="s">
        <v>341</v>
      </c>
      <c r="F164" s="36">
        <f>SUM(F165)</f>
        <v>10</v>
      </c>
      <c r="G164" s="12"/>
      <c r="H164" s="77"/>
    </row>
    <row r="165" spans="1:10" s="4" customFormat="1" ht="29.25" customHeight="1">
      <c r="A165" s="32">
        <v>157</v>
      </c>
      <c r="B165" s="44">
        <v>412</v>
      </c>
      <c r="C165" s="56" t="s">
        <v>333</v>
      </c>
      <c r="D165" s="56" t="s">
        <v>57</v>
      </c>
      <c r="E165" s="39" t="s">
        <v>174</v>
      </c>
      <c r="F165" s="40">
        <f>310-300</f>
        <v>10</v>
      </c>
      <c r="G165" s="12"/>
      <c r="H165" s="77"/>
    </row>
    <row r="166" spans="1:10" s="4" customFormat="1" ht="35.25" customHeight="1">
      <c r="A166" s="32">
        <v>158</v>
      </c>
      <c r="B166" s="41">
        <v>412</v>
      </c>
      <c r="C166" s="43" t="s">
        <v>231</v>
      </c>
      <c r="D166" s="43"/>
      <c r="E166" s="50" t="s">
        <v>229</v>
      </c>
      <c r="F166" s="36">
        <f>SUM(F167)</f>
        <v>0</v>
      </c>
      <c r="G166" s="12"/>
    </row>
    <row r="167" spans="1:10" s="4" customFormat="1" ht="48.75" customHeight="1">
      <c r="A167" s="32">
        <v>159</v>
      </c>
      <c r="B167" s="41">
        <v>412</v>
      </c>
      <c r="C167" s="43" t="s">
        <v>266</v>
      </c>
      <c r="D167" s="43"/>
      <c r="E167" s="50" t="s">
        <v>265</v>
      </c>
      <c r="F167" s="36">
        <f>SUM(F168)</f>
        <v>0</v>
      </c>
      <c r="G167" s="12"/>
    </row>
    <row r="168" spans="1:10" s="4" customFormat="1" ht="63" customHeight="1">
      <c r="A168" s="32">
        <v>160</v>
      </c>
      <c r="B168" s="41">
        <v>412</v>
      </c>
      <c r="C168" s="43" t="s">
        <v>230</v>
      </c>
      <c r="D168" s="43"/>
      <c r="E168" s="54" t="s">
        <v>310</v>
      </c>
      <c r="F168" s="36">
        <f>SUM(F169)</f>
        <v>0</v>
      </c>
      <c r="G168" s="12"/>
    </row>
    <row r="169" spans="1:10" s="4" customFormat="1" ht="29.25" customHeight="1">
      <c r="A169" s="32">
        <v>161</v>
      </c>
      <c r="B169" s="44">
        <v>412</v>
      </c>
      <c r="C169" s="56" t="s">
        <v>230</v>
      </c>
      <c r="D169" s="56" t="s">
        <v>57</v>
      </c>
      <c r="E169" s="39" t="s">
        <v>174</v>
      </c>
      <c r="F169" s="40">
        <f>10-10</f>
        <v>0</v>
      </c>
      <c r="G169" s="12"/>
    </row>
    <row r="170" spans="1:10" s="4" customFormat="1" ht="27.75" customHeight="1">
      <c r="A170" s="32">
        <v>162</v>
      </c>
      <c r="B170" s="33">
        <v>500</v>
      </c>
      <c r="C170" s="34"/>
      <c r="D170" s="34"/>
      <c r="E170" s="35" t="s">
        <v>13</v>
      </c>
      <c r="F170" s="36">
        <f>SUM(F171+F178+F190+F200+F201)</f>
        <v>15273</v>
      </c>
      <c r="G170" s="12"/>
    </row>
    <row r="171" spans="1:10" s="4" customFormat="1" ht="14.25" customHeight="1">
      <c r="A171" s="32">
        <v>163</v>
      </c>
      <c r="B171" s="33">
        <v>501</v>
      </c>
      <c r="C171" s="34"/>
      <c r="D171" s="34"/>
      <c r="E171" s="31" t="s">
        <v>14</v>
      </c>
      <c r="F171" s="36">
        <f>SUM(F172+F175)</f>
        <v>2558</v>
      </c>
      <c r="G171" s="12"/>
    </row>
    <row r="172" spans="1:10" ht="41.25" customHeight="1">
      <c r="A172" s="32">
        <v>164</v>
      </c>
      <c r="B172" s="33">
        <v>501</v>
      </c>
      <c r="C172" s="34" t="s">
        <v>137</v>
      </c>
      <c r="D172" s="34"/>
      <c r="E172" s="48" t="s">
        <v>364</v>
      </c>
      <c r="F172" s="36">
        <f>SUM(F173)</f>
        <v>420</v>
      </c>
      <c r="G172" s="10" t="e">
        <f>G173+#REF!+#REF!+#REF!</f>
        <v>#REF!</v>
      </c>
    </row>
    <row r="173" spans="1:10" ht="43.5" customHeight="1">
      <c r="A173" s="32">
        <v>165</v>
      </c>
      <c r="B173" s="33">
        <v>501</v>
      </c>
      <c r="C173" s="34" t="s">
        <v>138</v>
      </c>
      <c r="D173" s="38"/>
      <c r="E173" s="48" t="s">
        <v>211</v>
      </c>
      <c r="F173" s="36">
        <f>F174</f>
        <v>420</v>
      </c>
      <c r="G173" s="10" t="e">
        <f>G174+#REF!</f>
        <v>#REF!</v>
      </c>
    </row>
    <row r="174" spans="1:10" ht="34.5" customHeight="1">
      <c r="A174" s="32">
        <v>166</v>
      </c>
      <c r="B174" s="37">
        <v>501</v>
      </c>
      <c r="C174" s="38" t="s">
        <v>138</v>
      </c>
      <c r="D174" s="38" t="s">
        <v>57</v>
      </c>
      <c r="E174" s="39" t="s">
        <v>174</v>
      </c>
      <c r="F174" s="40">
        <v>420</v>
      </c>
      <c r="G174" s="10" t="e">
        <f>#REF!</f>
        <v>#REF!</v>
      </c>
      <c r="H174" s="101"/>
      <c r="I174" s="101"/>
      <c r="J174" s="101"/>
    </row>
    <row r="175" spans="1:10" ht="69.75" customHeight="1">
      <c r="A175" s="32">
        <v>167</v>
      </c>
      <c r="B175" s="33">
        <v>501</v>
      </c>
      <c r="C175" s="34" t="s">
        <v>213</v>
      </c>
      <c r="D175" s="34"/>
      <c r="E175" s="50" t="s">
        <v>212</v>
      </c>
      <c r="F175" s="36">
        <f>SUM(F176)</f>
        <v>2138</v>
      </c>
      <c r="G175" s="10"/>
      <c r="H175" s="26"/>
      <c r="I175" s="26"/>
      <c r="J175" s="26"/>
    </row>
    <row r="176" spans="1:10" ht="48.75" customHeight="1">
      <c r="A176" s="32">
        <v>168</v>
      </c>
      <c r="B176" s="33">
        <v>501</v>
      </c>
      <c r="C176" s="34" t="s">
        <v>342</v>
      </c>
      <c r="D176" s="34"/>
      <c r="E176" s="31" t="s">
        <v>343</v>
      </c>
      <c r="F176" s="36">
        <f>SUM(F177)</f>
        <v>2138</v>
      </c>
      <c r="G176" s="10"/>
      <c r="H176" s="82"/>
      <c r="I176" s="82"/>
      <c r="J176" s="82"/>
    </row>
    <row r="177" spans="1:10" ht="32.25" customHeight="1">
      <c r="A177" s="32">
        <v>169</v>
      </c>
      <c r="B177" s="37">
        <v>501</v>
      </c>
      <c r="C177" s="38" t="s">
        <v>342</v>
      </c>
      <c r="D177" s="38" t="s">
        <v>57</v>
      </c>
      <c r="E177" s="39" t="s">
        <v>174</v>
      </c>
      <c r="F177" s="40">
        <v>2138</v>
      </c>
      <c r="G177" s="10"/>
      <c r="H177" s="82"/>
      <c r="I177" s="82"/>
      <c r="J177" s="82"/>
    </row>
    <row r="178" spans="1:10" s="5" customFormat="1" ht="21" customHeight="1">
      <c r="A178" s="32">
        <v>170</v>
      </c>
      <c r="B178" s="33">
        <v>502</v>
      </c>
      <c r="C178" s="34"/>
      <c r="D178" s="34"/>
      <c r="E178" s="31" t="s">
        <v>15</v>
      </c>
      <c r="F178" s="36">
        <f>SUM(F179+F182+F185)</f>
        <v>4084</v>
      </c>
      <c r="G178" s="10">
        <v>1105</v>
      </c>
    </row>
    <row r="179" spans="1:10" s="5" customFormat="1" ht="45.75" customHeight="1">
      <c r="A179" s="32">
        <v>171</v>
      </c>
      <c r="B179" s="33">
        <v>502</v>
      </c>
      <c r="C179" s="34" t="s">
        <v>137</v>
      </c>
      <c r="D179" s="34"/>
      <c r="E179" s="48" t="s">
        <v>364</v>
      </c>
      <c r="F179" s="36">
        <f>SUM(F180)</f>
        <v>980</v>
      </c>
      <c r="G179" s="10"/>
    </row>
    <row r="180" spans="1:10" s="5" customFormat="1" ht="58.5" customHeight="1">
      <c r="A180" s="32">
        <v>172</v>
      </c>
      <c r="B180" s="33">
        <v>502</v>
      </c>
      <c r="C180" s="34" t="s">
        <v>399</v>
      </c>
      <c r="D180" s="34"/>
      <c r="E180" s="54" t="s">
        <v>398</v>
      </c>
      <c r="F180" s="36">
        <f>SUM(F181)</f>
        <v>980</v>
      </c>
      <c r="G180" s="10"/>
    </row>
    <row r="181" spans="1:10" s="5" customFormat="1" ht="28.5" customHeight="1">
      <c r="A181" s="32">
        <v>173</v>
      </c>
      <c r="B181" s="37">
        <v>502</v>
      </c>
      <c r="C181" s="38" t="s">
        <v>399</v>
      </c>
      <c r="D181" s="38" t="s">
        <v>57</v>
      </c>
      <c r="E181" s="39" t="s">
        <v>174</v>
      </c>
      <c r="F181" s="40">
        <v>980</v>
      </c>
      <c r="G181" s="10"/>
    </row>
    <row r="182" spans="1:10" s="5" customFormat="1" ht="40.5" customHeight="1">
      <c r="A182" s="32">
        <v>174</v>
      </c>
      <c r="B182" s="33">
        <v>502</v>
      </c>
      <c r="C182" s="34" t="s">
        <v>156</v>
      </c>
      <c r="D182" s="34"/>
      <c r="E182" s="31" t="s">
        <v>312</v>
      </c>
      <c r="F182" s="36">
        <f>SUM(F183)</f>
        <v>1313</v>
      </c>
      <c r="G182" s="10"/>
    </row>
    <row r="183" spans="1:10" s="5" customFormat="1" ht="46.5" customHeight="1">
      <c r="A183" s="32">
        <v>175</v>
      </c>
      <c r="B183" s="64">
        <v>502</v>
      </c>
      <c r="C183" s="65" t="s">
        <v>251</v>
      </c>
      <c r="D183" s="65"/>
      <c r="E183" s="75" t="s">
        <v>386</v>
      </c>
      <c r="F183" s="36">
        <f>SUM(F184)</f>
        <v>1313</v>
      </c>
      <c r="G183" s="10"/>
    </row>
    <row r="184" spans="1:10" s="5" customFormat="1" ht="33" customHeight="1">
      <c r="A184" s="32">
        <v>176</v>
      </c>
      <c r="B184" s="68">
        <v>502</v>
      </c>
      <c r="C184" s="69" t="s">
        <v>251</v>
      </c>
      <c r="D184" s="69" t="s">
        <v>57</v>
      </c>
      <c r="E184" s="70" t="s">
        <v>174</v>
      </c>
      <c r="F184" s="40">
        <v>1313</v>
      </c>
      <c r="G184" s="10"/>
    </row>
    <row r="185" spans="1:10" ht="43.5" customHeight="1">
      <c r="A185" s="32">
        <v>177</v>
      </c>
      <c r="B185" s="33">
        <v>502</v>
      </c>
      <c r="C185" s="34" t="s">
        <v>246</v>
      </c>
      <c r="D185" s="34"/>
      <c r="E185" s="75" t="s">
        <v>327</v>
      </c>
      <c r="F185" s="36">
        <f>SUM(F186+F188)</f>
        <v>1791</v>
      </c>
      <c r="G185" s="10" t="e">
        <f>#REF!+#REF!+#REF!+#REF!</f>
        <v>#REF!</v>
      </c>
    </row>
    <row r="186" spans="1:10" ht="43.5" customHeight="1">
      <c r="A186" s="32">
        <v>178</v>
      </c>
      <c r="B186" s="33">
        <v>502</v>
      </c>
      <c r="C186" s="34" t="s">
        <v>245</v>
      </c>
      <c r="D186" s="34"/>
      <c r="E186" s="48" t="s">
        <v>323</v>
      </c>
      <c r="F186" s="36">
        <f>SUM(F187)</f>
        <v>0</v>
      </c>
      <c r="G186" s="10"/>
    </row>
    <row r="187" spans="1:10" ht="36.75" customHeight="1">
      <c r="A187" s="32">
        <v>179</v>
      </c>
      <c r="B187" s="37">
        <v>502</v>
      </c>
      <c r="C187" s="38" t="s">
        <v>245</v>
      </c>
      <c r="D187" s="38" t="s">
        <v>57</v>
      </c>
      <c r="E187" s="39" t="s">
        <v>174</v>
      </c>
      <c r="F187" s="40">
        <f>100-100</f>
        <v>0</v>
      </c>
      <c r="G187" s="10"/>
    </row>
    <row r="188" spans="1:10" ht="67.5" customHeight="1">
      <c r="A188" s="32">
        <v>180</v>
      </c>
      <c r="B188" s="33">
        <v>502</v>
      </c>
      <c r="C188" s="34" t="s">
        <v>324</v>
      </c>
      <c r="D188" s="34"/>
      <c r="E188" s="48" t="s">
        <v>346</v>
      </c>
      <c r="F188" s="36">
        <f>SUM(F189)</f>
        <v>1791</v>
      </c>
      <c r="G188" s="10"/>
    </row>
    <row r="189" spans="1:10" ht="33" customHeight="1">
      <c r="A189" s="32">
        <v>181</v>
      </c>
      <c r="B189" s="37">
        <v>502</v>
      </c>
      <c r="C189" s="38" t="s">
        <v>324</v>
      </c>
      <c r="D189" s="38" t="s">
        <v>57</v>
      </c>
      <c r="E189" s="39" t="s">
        <v>174</v>
      </c>
      <c r="F189" s="40">
        <f>669+1122</f>
        <v>1791</v>
      </c>
      <c r="G189" s="10"/>
    </row>
    <row r="190" spans="1:10" ht="18.75" customHeight="1">
      <c r="A190" s="32">
        <v>182</v>
      </c>
      <c r="B190" s="33">
        <v>503</v>
      </c>
      <c r="C190" s="34"/>
      <c r="D190" s="34"/>
      <c r="E190" s="31" t="s">
        <v>16</v>
      </c>
      <c r="F190" s="36">
        <f>SUM(F191+F200)</f>
        <v>8604</v>
      </c>
      <c r="G190" s="11"/>
    </row>
    <row r="191" spans="1:10" ht="43.5" customHeight="1">
      <c r="A191" s="32">
        <v>183</v>
      </c>
      <c r="B191" s="33">
        <v>503</v>
      </c>
      <c r="C191" s="34" t="s">
        <v>137</v>
      </c>
      <c r="D191" s="34"/>
      <c r="E191" s="48" t="s">
        <v>364</v>
      </c>
      <c r="F191" s="36">
        <f>SUM(F192+F194+F196+F198)</f>
        <v>8604</v>
      </c>
      <c r="G191" s="10" t="e">
        <f>#REF!+#REF!+#REF!+#REF!+#REF!</f>
        <v>#REF!</v>
      </c>
    </row>
    <row r="192" spans="1:10" s="5" customFormat="1" ht="23.25" customHeight="1">
      <c r="A192" s="32">
        <v>184</v>
      </c>
      <c r="B192" s="33">
        <v>503</v>
      </c>
      <c r="C192" s="34" t="s">
        <v>248</v>
      </c>
      <c r="D192" s="34"/>
      <c r="E192" s="31" t="s">
        <v>214</v>
      </c>
      <c r="F192" s="36">
        <f>F193</f>
        <v>5528</v>
      </c>
      <c r="G192" s="10">
        <v>150</v>
      </c>
    </row>
    <row r="193" spans="1:10" s="5" customFormat="1" ht="27.75" customHeight="1">
      <c r="A193" s="32">
        <v>185</v>
      </c>
      <c r="B193" s="37">
        <v>503</v>
      </c>
      <c r="C193" s="38" t="s">
        <v>248</v>
      </c>
      <c r="D193" s="38" t="s">
        <v>57</v>
      </c>
      <c r="E193" s="39" t="s">
        <v>174</v>
      </c>
      <c r="F193" s="40">
        <v>5528</v>
      </c>
      <c r="G193" s="10"/>
      <c r="H193" s="25"/>
    </row>
    <row r="194" spans="1:10" s="5" customFormat="1" ht="21.75" customHeight="1">
      <c r="A194" s="32">
        <v>186</v>
      </c>
      <c r="B194" s="33">
        <v>503</v>
      </c>
      <c r="C194" s="34" t="s">
        <v>249</v>
      </c>
      <c r="D194" s="34"/>
      <c r="E194" s="31" t="s">
        <v>17</v>
      </c>
      <c r="F194" s="36">
        <f>SUM(F195)</f>
        <v>658</v>
      </c>
      <c r="G194" s="10"/>
    </row>
    <row r="195" spans="1:10" s="4" customFormat="1" ht="30.75" customHeight="1">
      <c r="A195" s="32">
        <v>187</v>
      </c>
      <c r="B195" s="37">
        <v>503</v>
      </c>
      <c r="C195" s="38" t="s">
        <v>249</v>
      </c>
      <c r="D195" s="38" t="s">
        <v>57</v>
      </c>
      <c r="E195" s="39" t="s">
        <v>174</v>
      </c>
      <c r="F195" s="40">
        <v>658</v>
      </c>
      <c r="G195" s="12"/>
    </row>
    <row r="196" spans="1:10" ht="69" customHeight="1">
      <c r="A196" s="32">
        <v>188</v>
      </c>
      <c r="B196" s="33">
        <v>503</v>
      </c>
      <c r="C196" s="34" t="s">
        <v>250</v>
      </c>
      <c r="D196" s="34"/>
      <c r="E196" s="31" t="s">
        <v>247</v>
      </c>
      <c r="F196" s="36">
        <f>SUM(F197)</f>
        <v>2418</v>
      </c>
      <c r="G196" s="12">
        <v>50</v>
      </c>
    </row>
    <row r="197" spans="1:10" ht="27" customHeight="1">
      <c r="A197" s="32">
        <v>189</v>
      </c>
      <c r="B197" s="37">
        <v>503</v>
      </c>
      <c r="C197" s="38" t="s">
        <v>250</v>
      </c>
      <c r="D197" s="38" t="s">
        <v>57</v>
      </c>
      <c r="E197" s="39" t="s">
        <v>174</v>
      </c>
      <c r="F197" s="40">
        <f>2483-65</f>
        <v>2418</v>
      </c>
      <c r="G197" s="12"/>
      <c r="H197" s="101"/>
      <c r="I197" s="101"/>
      <c r="J197" s="101"/>
    </row>
    <row r="198" spans="1:10" ht="75.75" customHeight="1">
      <c r="A198" s="32">
        <v>190</v>
      </c>
      <c r="B198" s="33">
        <v>503</v>
      </c>
      <c r="C198" s="34" t="s">
        <v>367</v>
      </c>
      <c r="D198" s="38"/>
      <c r="E198" s="31" t="s">
        <v>368</v>
      </c>
      <c r="F198" s="36">
        <f>SUM(F199)</f>
        <v>0</v>
      </c>
      <c r="G198" s="12"/>
      <c r="H198" s="83"/>
      <c r="I198" s="83"/>
      <c r="J198" s="83"/>
    </row>
    <row r="199" spans="1:10" ht="27" customHeight="1">
      <c r="A199" s="32">
        <v>191</v>
      </c>
      <c r="B199" s="37">
        <v>503</v>
      </c>
      <c r="C199" s="38" t="s">
        <v>367</v>
      </c>
      <c r="D199" s="38" t="s">
        <v>57</v>
      </c>
      <c r="E199" s="39" t="s">
        <v>174</v>
      </c>
      <c r="F199" s="40">
        <f>300-300</f>
        <v>0</v>
      </c>
      <c r="G199" s="12"/>
      <c r="H199" s="83"/>
      <c r="I199" s="83"/>
      <c r="J199" s="83"/>
    </row>
    <row r="200" spans="1:10" ht="45" customHeight="1">
      <c r="A200" s="32">
        <v>192</v>
      </c>
      <c r="B200" s="33">
        <v>503</v>
      </c>
      <c r="C200" s="34" t="s">
        <v>222</v>
      </c>
      <c r="D200" s="34"/>
      <c r="E200" s="31" t="s">
        <v>293</v>
      </c>
      <c r="F200" s="36">
        <v>0</v>
      </c>
      <c r="G200" s="12"/>
    </row>
    <row r="201" spans="1:10" ht="22.5" customHeight="1">
      <c r="A201" s="32">
        <v>193</v>
      </c>
      <c r="B201" s="33">
        <v>505</v>
      </c>
      <c r="C201" s="34"/>
      <c r="D201" s="34"/>
      <c r="E201" s="31" t="s">
        <v>53</v>
      </c>
      <c r="F201" s="36">
        <f>SUM(F202)</f>
        <v>27</v>
      </c>
      <c r="G201" s="11"/>
    </row>
    <row r="202" spans="1:10" ht="42" customHeight="1">
      <c r="A202" s="32">
        <v>194</v>
      </c>
      <c r="B202" s="33">
        <v>505</v>
      </c>
      <c r="C202" s="34" t="s">
        <v>137</v>
      </c>
      <c r="D202" s="34"/>
      <c r="E202" s="48" t="s">
        <v>364</v>
      </c>
      <c r="F202" s="36">
        <f>SUM(F203)</f>
        <v>27</v>
      </c>
      <c r="G202" s="11"/>
    </row>
    <row r="203" spans="1:10" ht="68.25" customHeight="1">
      <c r="A203" s="32">
        <v>195</v>
      </c>
      <c r="B203" s="33">
        <v>505</v>
      </c>
      <c r="C203" s="34" t="s">
        <v>311</v>
      </c>
      <c r="D203" s="34"/>
      <c r="E203" s="50" t="s">
        <v>96</v>
      </c>
      <c r="F203" s="36">
        <f>F204</f>
        <v>27</v>
      </c>
      <c r="G203" s="11"/>
    </row>
    <row r="204" spans="1:10" ht="45" customHeight="1">
      <c r="A204" s="32">
        <v>196</v>
      </c>
      <c r="B204" s="37">
        <v>505</v>
      </c>
      <c r="C204" s="38" t="s">
        <v>311</v>
      </c>
      <c r="D204" s="38" t="s">
        <v>48</v>
      </c>
      <c r="E204" s="39" t="s">
        <v>176</v>
      </c>
      <c r="F204" s="40">
        <v>27</v>
      </c>
      <c r="G204" s="11"/>
    </row>
    <row r="205" spans="1:10" ht="24" customHeight="1">
      <c r="A205" s="32">
        <v>197</v>
      </c>
      <c r="B205" s="33">
        <v>600</v>
      </c>
      <c r="C205" s="34"/>
      <c r="D205" s="34"/>
      <c r="E205" s="35" t="s">
        <v>18</v>
      </c>
      <c r="F205" s="36">
        <f>SUM(F206)</f>
        <v>564.1</v>
      </c>
      <c r="G205" s="11"/>
    </row>
    <row r="206" spans="1:10" ht="30" customHeight="1">
      <c r="A206" s="32">
        <v>198</v>
      </c>
      <c r="B206" s="33">
        <v>603</v>
      </c>
      <c r="C206" s="34"/>
      <c r="D206" s="34"/>
      <c r="E206" s="31" t="s">
        <v>165</v>
      </c>
      <c r="F206" s="36">
        <f>SUM(F207)</f>
        <v>564.1</v>
      </c>
      <c r="G206" s="11"/>
    </row>
    <row r="207" spans="1:10" ht="39.75" customHeight="1">
      <c r="A207" s="32">
        <v>199</v>
      </c>
      <c r="B207" s="33">
        <v>603</v>
      </c>
      <c r="C207" s="34" t="s">
        <v>169</v>
      </c>
      <c r="D207" s="34"/>
      <c r="E207" s="31" t="s">
        <v>369</v>
      </c>
      <c r="F207" s="36">
        <f>SUM(F208)</f>
        <v>564.1</v>
      </c>
      <c r="G207" s="10" t="e">
        <f>G208</f>
        <v>#REF!</v>
      </c>
    </row>
    <row r="208" spans="1:10" ht="50.25" customHeight="1">
      <c r="A208" s="32">
        <v>200</v>
      </c>
      <c r="B208" s="33">
        <v>603</v>
      </c>
      <c r="C208" s="34" t="s">
        <v>140</v>
      </c>
      <c r="D208" s="38"/>
      <c r="E208" s="31" t="s">
        <v>71</v>
      </c>
      <c r="F208" s="36">
        <f>F209</f>
        <v>564.1</v>
      </c>
      <c r="G208" s="10" t="e">
        <f>G209+#REF!+#REF!</f>
        <v>#REF!</v>
      </c>
    </row>
    <row r="209" spans="1:8" ht="30" customHeight="1">
      <c r="A209" s="32">
        <v>201</v>
      </c>
      <c r="B209" s="37">
        <v>603</v>
      </c>
      <c r="C209" s="38" t="s">
        <v>140</v>
      </c>
      <c r="D209" s="38" t="s">
        <v>57</v>
      </c>
      <c r="E209" s="39" t="s">
        <v>174</v>
      </c>
      <c r="F209" s="40">
        <v>564.1</v>
      </c>
      <c r="G209" s="10">
        <f>G210</f>
        <v>581</v>
      </c>
    </row>
    <row r="210" spans="1:8" ht="21.75" customHeight="1">
      <c r="A210" s="32">
        <v>202</v>
      </c>
      <c r="B210" s="33">
        <v>700</v>
      </c>
      <c r="C210" s="34"/>
      <c r="D210" s="34"/>
      <c r="E210" s="35" t="s">
        <v>19</v>
      </c>
      <c r="F210" s="36">
        <f>SUM(F211+F221+F238+F243+F270)</f>
        <v>155445.79999999999</v>
      </c>
      <c r="G210" s="10">
        <f>G211</f>
        <v>581</v>
      </c>
    </row>
    <row r="211" spans="1:8" ht="22.5" customHeight="1">
      <c r="A211" s="32">
        <v>203</v>
      </c>
      <c r="B211" s="33">
        <v>701</v>
      </c>
      <c r="C211" s="34"/>
      <c r="D211" s="34"/>
      <c r="E211" s="31" t="s">
        <v>20</v>
      </c>
      <c r="F211" s="36">
        <f>SUM(F212)</f>
        <v>50798</v>
      </c>
      <c r="G211" s="11">
        <v>581</v>
      </c>
    </row>
    <row r="212" spans="1:8" ht="44.25" customHeight="1">
      <c r="A212" s="32">
        <v>204</v>
      </c>
      <c r="B212" s="33">
        <v>701</v>
      </c>
      <c r="C212" s="34" t="s">
        <v>142</v>
      </c>
      <c r="D212" s="38"/>
      <c r="E212" s="31" t="s">
        <v>332</v>
      </c>
      <c r="F212" s="36">
        <f>SUM(F213+F216)</f>
        <v>50798</v>
      </c>
      <c r="G212" s="11"/>
    </row>
    <row r="213" spans="1:8" ht="32.25" customHeight="1">
      <c r="A213" s="32">
        <v>205</v>
      </c>
      <c r="B213" s="33">
        <v>701</v>
      </c>
      <c r="C213" s="34" t="s">
        <v>345</v>
      </c>
      <c r="D213" s="34"/>
      <c r="E213" s="31" t="s">
        <v>252</v>
      </c>
      <c r="F213" s="36">
        <f>SUM(F214)</f>
        <v>28000</v>
      </c>
      <c r="G213" s="11"/>
    </row>
    <row r="214" spans="1:8" ht="54" customHeight="1">
      <c r="A214" s="32">
        <v>206</v>
      </c>
      <c r="B214" s="33">
        <v>701</v>
      </c>
      <c r="C214" s="34" t="s">
        <v>143</v>
      </c>
      <c r="D214" s="34"/>
      <c r="E214" s="31" t="s">
        <v>72</v>
      </c>
      <c r="F214" s="36">
        <f>SUM(F215:F215)</f>
        <v>28000</v>
      </c>
      <c r="G214" s="11"/>
    </row>
    <row r="215" spans="1:8" ht="24" customHeight="1">
      <c r="A215" s="32">
        <v>207</v>
      </c>
      <c r="B215" s="37">
        <v>701</v>
      </c>
      <c r="C215" s="38" t="s">
        <v>143</v>
      </c>
      <c r="D215" s="38" t="s">
        <v>283</v>
      </c>
      <c r="E215" s="39" t="s">
        <v>284</v>
      </c>
      <c r="F215" s="40">
        <v>28000</v>
      </c>
      <c r="G215" s="11"/>
      <c r="H215" s="86" t="s">
        <v>370</v>
      </c>
    </row>
    <row r="216" spans="1:8" ht="62.25" customHeight="1">
      <c r="A216" s="32">
        <v>208</v>
      </c>
      <c r="B216" s="33">
        <v>701</v>
      </c>
      <c r="C216" s="34" t="s">
        <v>144</v>
      </c>
      <c r="D216" s="38"/>
      <c r="E216" s="31" t="s">
        <v>73</v>
      </c>
      <c r="F216" s="36">
        <f>SUM(F217+F219)</f>
        <v>22798</v>
      </c>
      <c r="G216" s="11"/>
    </row>
    <row r="217" spans="1:8" ht="81" customHeight="1">
      <c r="A217" s="32">
        <v>209</v>
      </c>
      <c r="B217" s="33">
        <v>701</v>
      </c>
      <c r="C217" s="34" t="s">
        <v>173</v>
      </c>
      <c r="D217" s="34"/>
      <c r="E217" s="31" t="s">
        <v>74</v>
      </c>
      <c r="F217" s="36">
        <f>SUM(F218:F218)</f>
        <v>22439</v>
      </c>
      <c r="G217" s="10"/>
    </row>
    <row r="218" spans="1:8" ht="19.5" customHeight="1">
      <c r="A218" s="32">
        <v>210</v>
      </c>
      <c r="B218" s="37">
        <v>701</v>
      </c>
      <c r="C218" s="38" t="s">
        <v>173</v>
      </c>
      <c r="D218" s="38" t="s">
        <v>283</v>
      </c>
      <c r="E218" s="39" t="s">
        <v>284</v>
      </c>
      <c r="F218" s="40">
        <v>22439</v>
      </c>
      <c r="G218" s="10"/>
    </row>
    <row r="219" spans="1:8" ht="81" customHeight="1">
      <c r="A219" s="32">
        <v>211</v>
      </c>
      <c r="B219" s="33">
        <v>701</v>
      </c>
      <c r="C219" s="34" t="s">
        <v>255</v>
      </c>
      <c r="D219" s="34"/>
      <c r="E219" s="31" t="s">
        <v>75</v>
      </c>
      <c r="F219" s="36">
        <f>SUM(F220:F220)</f>
        <v>359</v>
      </c>
      <c r="G219" s="10"/>
    </row>
    <row r="220" spans="1:8" ht="18.75" customHeight="1">
      <c r="A220" s="32">
        <v>212</v>
      </c>
      <c r="B220" s="37">
        <v>701</v>
      </c>
      <c r="C220" s="38" t="s">
        <v>255</v>
      </c>
      <c r="D220" s="38" t="s">
        <v>283</v>
      </c>
      <c r="E220" s="39" t="s">
        <v>284</v>
      </c>
      <c r="F220" s="40">
        <v>359</v>
      </c>
      <c r="G220" s="10"/>
    </row>
    <row r="221" spans="1:8" ht="27" customHeight="1">
      <c r="A221" s="32">
        <v>213</v>
      </c>
      <c r="B221" s="33">
        <v>702</v>
      </c>
      <c r="C221" s="34"/>
      <c r="D221" s="34"/>
      <c r="E221" s="31" t="s">
        <v>21</v>
      </c>
      <c r="F221" s="36">
        <f>SUM(F222+F237)</f>
        <v>91690</v>
      </c>
      <c r="G221" s="10"/>
    </row>
    <row r="222" spans="1:8" ht="38.25" customHeight="1">
      <c r="A222" s="32">
        <v>214</v>
      </c>
      <c r="B222" s="33">
        <v>702</v>
      </c>
      <c r="C222" s="34" t="s">
        <v>142</v>
      </c>
      <c r="D222" s="34"/>
      <c r="E222" s="31" t="s">
        <v>332</v>
      </c>
      <c r="F222" s="36">
        <f>SUM(F223+F228+F233+F235)</f>
        <v>91690</v>
      </c>
      <c r="G222" s="10">
        <f>G224</f>
        <v>81276</v>
      </c>
    </row>
    <row r="223" spans="1:8" ht="35.25" customHeight="1">
      <c r="A223" s="32">
        <v>215</v>
      </c>
      <c r="B223" s="33">
        <v>702</v>
      </c>
      <c r="C223" s="34" t="s">
        <v>340</v>
      </c>
      <c r="D223" s="34"/>
      <c r="E223" s="31" t="s">
        <v>273</v>
      </c>
      <c r="F223" s="36">
        <f>SUM(F224+F226)</f>
        <v>38351.300000000003</v>
      </c>
      <c r="G223" s="10"/>
    </row>
    <row r="224" spans="1:8" ht="39.75" customHeight="1">
      <c r="A224" s="32">
        <v>216</v>
      </c>
      <c r="B224" s="33">
        <v>702</v>
      </c>
      <c r="C224" s="34" t="s">
        <v>256</v>
      </c>
      <c r="D224" s="34"/>
      <c r="E224" s="31" t="s">
        <v>76</v>
      </c>
      <c r="F224" s="36">
        <f>SUM(F225:F225)</f>
        <v>33500</v>
      </c>
      <c r="G224" s="11">
        <v>81276</v>
      </c>
    </row>
    <row r="225" spans="1:7" ht="21.75" customHeight="1">
      <c r="A225" s="32">
        <v>217</v>
      </c>
      <c r="B225" s="37">
        <v>702</v>
      </c>
      <c r="C225" s="38" t="s">
        <v>256</v>
      </c>
      <c r="D225" s="38" t="s">
        <v>283</v>
      </c>
      <c r="E225" s="39" t="s">
        <v>284</v>
      </c>
      <c r="F225" s="40">
        <v>33500</v>
      </c>
      <c r="G225" s="11"/>
    </row>
    <row r="226" spans="1:7" ht="48" customHeight="1">
      <c r="A226" s="32">
        <v>218</v>
      </c>
      <c r="B226" s="33">
        <v>702</v>
      </c>
      <c r="C226" s="34" t="s">
        <v>397</v>
      </c>
      <c r="D226" s="34"/>
      <c r="E226" s="90" t="s">
        <v>396</v>
      </c>
      <c r="F226" s="36">
        <f>SUM(F227)</f>
        <v>4851.3</v>
      </c>
      <c r="G226" s="11"/>
    </row>
    <row r="227" spans="1:7" ht="21.75" customHeight="1">
      <c r="A227" s="32">
        <v>219</v>
      </c>
      <c r="B227" s="37">
        <v>702</v>
      </c>
      <c r="C227" s="38" t="s">
        <v>397</v>
      </c>
      <c r="D227" s="38" t="s">
        <v>283</v>
      </c>
      <c r="E227" s="39" t="s">
        <v>284</v>
      </c>
      <c r="F227" s="40">
        <v>4851.3</v>
      </c>
      <c r="G227" s="11"/>
    </row>
    <row r="228" spans="1:7" ht="93.75" customHeight="1">
      <c r="A228" s="32">
        <v>220</v>
      </c>
      <c r="B228" s="33">
        <v>702</v>
      </c>
      <c r="C228" s="34" t="s">
        <v>257</v>
      </c>
      <c r="D228" s="38"/>
      <c r="E228" s="31" t="s">
        <v>253</v>
      </c>
      <c r="F228" s="36">
        <f>SUM(F229+F231)</f>
        <v>47675</v>
      </c>
      <c r="G228" s="11"/>
    </row>
    <row r="229" spans="1:7" ht="78" customHeight="1">
      <c r="A229" s="32">
        <v>221</v>
      </c>
      <c r="B229" s="33">
        <v>702</v>
      </c>
      <c r="C229" s="34" t="s">
        <v>258</v>
      </c>
      <c r="D229" s="34"/>
      <c r="E229" s="31" t="s">
        <v>77</v>
      </c>
      <c r="F229" s="36">
        <f>SUM(F230:F230)</f>
        <v>45589</v>
      </c>
      <c r="G229" s="11"/>
    </row>
    <row r="230" spans="1:7" ht="15.75" customHeight="1">
      <c r="A230" s="32">
        <v>222</v>
      </c>
      <c r="B230" s="37">
        <v>702</v>
      </c>
      <c r="C230" s="38" t="s">
        <v>258</v>
      </c>
      <c r="D230" s="38" t="s">
        <v>283</v>
      </c>
      <c r="E230" s="39" t="s">
        <v>284</v>
      </c>
      <c r="F230" s="40">
        <v>45589</v>
      </c>
      <c r="G230" s="11"/>
    </row>
    <row r="231" spans="1:7" ht="115.5" customHeight="1">
      <c r="A231" s="32">
        <v>223</v>
      </c>
      <c r="B231" s="33">
        <v>702</v>
      </c>
      <c r="C231" s="34" t="s">
        <v>259</v>
      </c>
      <c r="D231" s="34"/>
      <c r="E231" s="46" t="s">
        <v>201</v>
      </c>
      <c r="F231" s="36">
        <f>SUM(F232:F232)</f>
        <v>2086</v>
      </c>
      <c r="G231" s="10"/>
    </row>
    <row r="232" spans="1:7" ht="23.25" customHeight="1">
      <c r="A232" s="32">
        <v>224</v>
      </c>
      <c r="B232" s="37">
        <v>702</v>
      </c>
      <c r="C232" s="38" t="s">
        <v>259</v>
      </c>
      <c r="D232" s="38" t="s">
        <v>283</v>
      </c>
      <c r="E232" s="39" t="s">
        <v>284</v>
      </c>
      <c r="F232" s="40">
        <v>2086</v>
      </c>
      <c r="G232" s="10"/>
    </row>
    <row r="233" spans="1:7" ht="43.5" customHeight="1">
      <c r="A233" s="32">
        <v>225</v>
      </c>
      <c r="B233" s="33">
        <v>702</v>
      </c>
      <c r="C233" s="34" t="s">
        <v>389</v>
      </c>
      <c r="D233" s="38"/>
      <c r="E233" s="31" t="s">
        <v>390</v>
      </c>
      <c r="F233" s="36">
        <f>SUM(F234)</f>
        <v>2823</v>
      </c>
      <c r="G233" s="10"/>
    </row>
    <row r="234" spans="1:7" ht="23.25" customHeight="1">
      <c r="A234" s="32">
        <v>226</v>
      </c>
      <c r="B234" s="37">
        <v>702</v>
      </c>
      <c r="C234" s="38" t="s">
        <v>389</v>
      </c>
      <c r="D234" s="38" t="s">
        <v>283</v>
      </c>
      <c r="E234" s="39" t="s">
        <v>284</v>
      </c>
      <c r="F234" s="95">
        <f>2856-33</f>
        <v>2823</v>
      </c>
      <c r="G234" s="10"/>
    </row>
    <row r="235" spans="1:7" ht="51" customHeight="1">
      <c r="A235" s="32">
        <v>227</v>
      </c>
      <c r="B235" s="33">
        <v>702</v>
      </c>
      <c r="C235" s="32" t="s">
        <v>391</v>
      </c>
      <c r="D235" s="34"/>
      <c r="E235" s="54" t="s">
        <v>392</v>
      </c>
      <c r="F235" s="36">
        <f>SUM(F236)</f>
        <v>2840.7</v>
      </c>
      <c r="G235" s="10"/>
    </row>
    <row r="236" spans="1:7" ht="23.25" customHeight="1">
      <c r="A236" s="32">
        <v>228</v>
      </c>
      <c r="B236" s="37">
        <v>702</v>
      </c>
      <c r="C236" s="57" t="s">
        <v>391</v>
      </c>
      <c r="D236" s="38" t="s">
        <v>283</v>
      </c>
      <c r="E236" s="39" t="s">
        <v>284</v>
      </c>
      <c r="F236" s="40">
        <v>2840.7</v>
      </c>
      <c r="G236" s="10"/>
    </row>
    <row r="237" spans="1:7" ht="66.75" customHeight="1">
      <c r="A237" s="32">
        <v>229</v>
      </c>
      <c r="B237" s="33">
        <v>702</v>
      </c>
      <c r="C237" s="34" t="s">
        <v>179</v>
      </c>
      <c r="D237" s="34"/>
      <c r="E237" s="31" t="s">
        <v>313</v>
      </c>
      <c r="F237" s="36">
        <v>0</v>
      </c>
      <c r="G237" s="74"/>
    </row>
    <row r="238" spans="1:7" ht="24" customHeight="1">
      <c r="A238" s="32">
        <v>230</v>
      </c>
      <c r="B238" s="33">
        <v>703</v>
      </c>
      <c r="C238" s="34"/>
      <c r="D238" s="34"/>
      <c r="E238" s="31" t="s">
        <v>191</v>
      </c>
      <c r="F238" s="36">
        <f>SUM(F239)</f>
        <v>9000</v>
      </c>
      <c r="G238" s="10"/>
    </row>
    <row r="239" spans="1:7" ht="40.5" customHeight="1">
      <c r="A239" s="32">
        <v>231</v>
      </c>
      <c r="B239" s="33">
        <v>703</v>
      </c>
      <c r="C239" s="34" t="s">
        <v>142</v>
      </c>
      <c r="D239" s="34"/>
      <c r="E239" s="31" t="s">
        <v>332</v>
      </c>
      <c r="F239" s="36">
        <f>SUM(F240)</f>
        <v>9000</v>
      </c>
      <c r="G239" s="10"/>
    </row>
    <row r="240" spans="1:7" ht="38.25" customHeight="1">
      <c r="A240" s="32">
        <v>232</v>
      </c>
      <c r="B240" s="33">
        <v>703</v>
      </c>
      <c r="C240" s="34" t="s">
        <v>371</v>
      </c>
      <c r="D240" s="34"/>
      <c r="E240" s="31" t="s">
        <v>254</v>
      </c>
      <c r="F240" s="36">
        <f>F241</f>
        <v>9000</v>
      </c>
      <c r="G240" s="10"/>
    </row>
    <row r="241" spans="1:15" ht="40.5" customHeight="1">
      <c r="A241" s="32">
        <v>233</v>
      </c>
      <c r="B241" s="33">
        <v>703</v>
      </c>
      <c r="C241" s="34" t="s">
        <v>260</v>
      </c>
      <c r="D241" s="34"/>
      <c r="E241" s="31" t="s">
        <v>78</v>
      </c>
      <c r="F241" s="36">
        <f>SUM(F242:F242)</f>
        <v>9000</v>
      </c>
      <c r="G241" s="10"/>
      <c r="K241" s="1">
        <v>702</v>
      </c>
      <c r="L241" s="2" t="s">
        <v>142</v>
      </c>
      <c r="M241" s="2"/>
      <c r="N241" s="19" t="s">
        <v>141</v>
      </c>
      <c r="O241" s="24" t="e">
        <f>SUM(#REF!+#REF!+#REF!+O251+O301)</f>
        <v>#REF!</v>
      </c>
    </row>
    <row r="242" spans="1:15" ht="17.25" customHeight="1">
      <c r="A242" s="32">
        <v>234</v>
      </c>
      <c r="B242" s="37">
        <v>703</v>
      </c>
      <c r="C242" s="38" t="s">
        <v>260</v>
      </c>
      <c r="D242" s="38" t="s">
        <v>283</v>
      </c>
      <c r="E242" s="39" t="s">
        <v>284</v>
      </c>
      <c r="F242" s="40">
        <v>9000</v>
      </c>
      <c r="G242" s="10"/>
    </row>
    <row r="243" spans="1:15" ht="25.5" customHeight="1">
      <c r="A243" s="32">
        <v>235</v>
      </c>
      <c r="B243" s="33">
        <v>707</v>
      </c>
      <c r="C243" s="34"/>
      <c r="D243" s="34"/>
      <c r="E243" s="31" t="s">
        <v>223</v>
      </c>
      <c r="F243" s="36">
        <f>SUM(F244+F249+F262+F267)</f>
        <v>3867.3999999999996</v>
      </c>
      <c r="G243" s="10"/>
    </row>
    <row r="244" spans="1:15" ht="44.25" customHeight="1">
      <c r="A244" s="32">
        <v>236</v>
      </c>
      <c r="B244" s="33">
        <v>707</v>
      </c>
      <c r="C244" s="34" t="s">
        <v>126</v>
      </c>
      <c r="D244" s="34"/>
      <c r="E244" s="66" t="s">
        <v>328</v>
      </c>
      <c r="F244" s="36">
        <f>SUM(F245+F247)</f>
        <v>81</v>
      </c>
      <c r="G244" s="10"/>
    </row>
    <row r="245" spans="1:15" ht="108" customHeight="1">
      <c r="A245" s="32">
        <v>237</v>
      </c>
      <c r="B245" s="33">
        <v>707</v>
      </c>
      <c r="C245" s="34" t="s">
        <v>145</v>
      </c>
      <c r="D245" s="34"/>
      <c r="E245" s="54" t="s">
        <v>374</v>
      </c>
      <c r="F245" s="36">
        <f>SUM(F246)</f>
        <v>29.2</v>
      </c>
      <c r="G245" s="10"/>
    </row>
    <row r="246" spans="1:15" ht="34.5" customHeight="1">
      <c r="A246" s="32">
        <v>238</v>
      </c>
      <c r="B246" s="37">
        <v>707</v>
      </c>
      <c r="C246" s="38" t="s">
        <v>145</v>
      </c>
      <c r="D246" s="38" t="s">
        <v>57</v>
      </c>
      <c r="E246" s="39" t="s">
        <v>174</v>
      </c>
      <c r="F246" s="40">
        <v>29.2</v>
      </c>
      <c r="G246" s="10"/>
    </row>
    <row r="247" spans="1:15" ht="57.75" customHeight="1">
      <c r="A247" s="32">
        <v>239</v>
      </c>
      <c r="B247" s="33">
        <v>707</v>
      </c>
      <c r="C247" s="34" t="s">
        <v>373</v>
      </c>
      <c r="D247" s="34"/>
      <c r="E247" s="55" t="s">
        <v>372</v>
      </c>
      <c r="F247" s="36">
        <f>SUM(F248)</f>
        <v>51.8</v>
      </c>
      <c r="G247" s="10"/>
    </row>
    <row r="248" spans="1:15" ht="34.5" customHeight="1">
      <c r="A248" s="32">
        <v>240</v>
      </c>
      <c r="B248" s="37">
        <v>707</v>
      </c>
      <c r="C248" s="38" t="s">
        <v>373</v>
      </c>
      <c r="D248" s="38" t="s">
        <v>57</v>
      </c>
      <c r="E248" s="39" t="s">
        <v>174</v>
      </c>
      <c r="F248" s="40">
        <v>51.8</v>
      </c>
      <c r="G248" s="10"/>
    </row>
    <row r="249" spans="1:15" ht="39.75" customHeight="1">
      <c r="A249" s="32">
        <v>241</v>
      </c>
      <c r="B249" s="33">
        <v>707</v>
      </c>
      <c r="C249" s="34" t="s">
        <v>142</v>
      </c>
      <c r="D249" s="34"/>
      <c r="E249" s="31" t="s">
        <v>332</v>
      </c>
      <c r="F249" s="36">
        <f>SUM(F250+F259)</f>
        <v>3743.0999999999995</v>
      </c>
      <c r="G249" s="10"/>
    </row>
    <row r="250" spans="1:15" ht="34.5" customHeight="1">
      <c r="A250" s="32">
        <v>242</v>
      </c>
      <c r="B250" s="33">
        <v>707</v>
      </c>
      <c r="C250" s="34" t="s">
        <v>261</v>
      </c>
      <c r="D250" s="34"/>
      <c r="E250" s="54" t="s">
        <v>216</v>
      </c>
      <c r="F250" s="36">
        <f>SUM(F251+F253+F256)</f>
        <v>3743.0999999999995</v>
      </c>
      <c r="G250" s="11"/>
    </row>
    <row r="251" spans="1:15" ht="69" customHeight="1">
      <c r="A251" s="32">
        <v>243</v>
      </c>
      <c r="B251" s="33">
        <v>707</v>
      </c>
      <c r="C251" s="34" t="s">
        <v>263</v>
      </c>
      <c r="D251" s="34"/>
      <c r="E251" s="46" t="s">
        <v>262</v>
      </c>
      <c r="F251" s="36">
        <f>SUM(F252:F252)</f>
        <v>181.79999999999998</v>
      </c>
      <c r="G251" s="10">
        <f>G301</f>
        <v>21165</v>
      </c>
    </row>
    <row r="252" spans="1:15" s="4" customFormat="1" ht="27.75" customHeight="1">
      <c r="A252" s="32">
        <v>244</v>
      </c>
      <c r="B252" s="37">
        <v>707</v>
      </c>
      <c r="C252" s="38" t="s">
        <v>263</v>
      </c>
      <c r="D252" s="38" t="s">
        <v>283</v>
      </c>
      <c r="E252" s="39" t="s">
        <v>284</v>
      </c>
      <c r="F252" s="40">
        <f>178.1+3.7</f>
        <v>181.79999999999998</v>
      </c>
      <c r="G252" s="12"/>
      <c r="H252"/>
    </row>
    <row r="253" spans="1:15" s="4" customFormat="1" ht="44.25" customHeight="1">
      <c r="A253" s="32">
        <v>245</v>
      </c>
      <c r="B253" s="33">
        <v>707</v>
      </c>
      <c r="C253" s="34" t="s">
        <v>387</v>
      </c>
      <c r="D253" s="34"/>
      <c r="E253" s="31" t="s">
        <v>388</v>
      </c>
      <c r="F253" s="36">
        <f>SUM(F254:F255)</f>
        <v>1677.1999999999998</v>
      </c>
      <c r="G253" s="12"/>
      <c r="H253"/>
    </row>
    <row r="254" spans="1:15" s="4" customFormat="1" ht="27.75" customHeight="1">
      <c r="A254" s="32">
        <v>246</v>
      </c>
      <c r="B254" s="37">
        <v>707</v>
      </c>
      <c r="C254" s="38" t="s">
        <v>387</v>
      </c>
      <c r="D254" s="38" t="s">
        <v>57</v>
      </c>
      <c r="E254" s="39" t="s">
        <v>174</v>
      </c>
      <c r="F254" s="40">
        <v>916.3</v>
      </c>
      <c r="G254" s="12"/>
      <c r="H254"/>
    </row>
    <row r="255" spans="1:15" s="4" customFormat="1" ht="27.75" customHeight="1">
      <c r="A255" s="32">
        <v>247</v>
      </c>
      <c r="B255" s="37">
        <v>707</v>
      </c>
      <c r="C255" s="38" t="s">
        <v>387</v>
      </c>
      <c r="D255" s="38" t="s">
        <v>283</v>
      </c>
      <c r="E255" s="39" t="s">
        <v>284</v>
      </c>
      <c r="F255" s="40">
        <v>760.9</v>
      </c>
      <c r="G255" s="12"/>
      <c r="H255"/>
    </row>
    <row r="256" spans="1:15" s="4" customFormat="1" ht="45" customHeight="1">
      <c r="A256" s="32">
        <v>248</v>
      </c>
      <c r="B256" s="64">
        <v>707</v>
      </c>
      <c r="C256" s="65" t="s">
        <v>337</v>
      </c>
      <c r="D256" s="65"/>
      <c r="E256" s="66" t="s">
        <v>338</v>
      </c>
      <c r="F256" s="67">
        <f>SUM(F257:F258)</f>
        <v>1884.1</v>
      </c>
      <c r="G256" s="12"/>
    </row>
    <row r="257" spans="1:7" s="4" customFormat="1" ht="32.25" customHeight="1">
      <c r="A257" s="32">
        <v>249</v>
      </c>
      <c r="B257" s="68">
        <v>707</v>
      </c>
      <c r="C257" s="69" t="s">
        <v>337</v>
      </c>
      <c r="D257" s="69" t="s">
        <v>57</v>
      </c>
      <c r="E257" s="70" t="s">
        <v>174</v>
      </c>
      <c r="F257" s="71">
        <v>936.9</v>
      </c>
      <c r="G257" s="12"/>
    </row>
    <row r="258" spans="1:7" s="4" customFormat="1" ht="20.25" customHeight="1">
      <c r="A258" s="32">
        <v>250</v>
      </c>
      <c r="B258" s="68">
        <v>707</v>
      </c>
      <c r="C258" s="69" t="s">
        <v>337</v>
      </c>
      <c r="D258" s="69" t="s">
        <v>283</v>
      </c>
      <c r="E258" s="70" t="s">
        <v>284</v>
      </c>
      <c r="F258" s="71">
        <v>947.2</v>
      </c>
      <c r="G258" s="12"/>
    </row>
    <row r="259" spans="1:7" s="4" customFormat="1" ht="55.5" customHeight="1">
      <c r="A259" s="32">
        <v>251</v>
      </c>
      <c r="B259" s="64">
        <v>707</v>
      </c>
      <c r="C259" s="65" t="s">
        <v>336</v>
      </c>
      <c r="D259" s="65"/>
      <c r="E259" s="66" t="s">
        <v>375</v>
      </c>
      <c r="F259" s="67">
        <f>SUM(F260)</f>
        <v>0</v>
      </c>
      <c r="G259" s="12"/>
    </row>
    <row r="260" spans="1:7" s="4" customFormat="1" ht="51" customHeight="1">
      <c r="A260" s="32">
        <v>252</v>
      </c>
      <c r="B260" s="64">
        <v>707</v>
      </c>
      <c r="C260" s="65" t="s">
        <v>335</v>
      </c>
      <c r="D260" s="65"/>
      <c r="E260" s="78" t="s">
        <v>334</v>
      </c>
      <c r="F260" s="67">
        <f>SUM(F261)</f>
        <v>0</v>
      </c>
      <c r="G260" s="12"/>
    </row>
    <row r="261" spans="1:7" s="4" customFormat="1" ht="34.5" customHeight="1">
      <c r="A261" s="32">
        <v>253</v>
      </c>
      <c r="B261" s="68">
        <v>707</v>
      </c>
      <c r="C261" s="69" t="s">
        <v>335</v>
      </c>
      <c r="D261" s="87" t="s">
        <v>57</v>
      </c>
      <c r="E261" s="70" t="s">
        <v>174</v>
      </c>
      <c r="F261" s="71">
        <f>30.3-30.3</f>
        <v>0</v>
      </c>
      <c r="G261" s="12"/>
    </row>
    <row r="262" spans="1:7" s="4" customFormat="1" ht="48.75" customHeight="1">
      <c r="A262" s="32">
        <v>254</v>
      </c>
      <c r="B262" s="33">
        <v>707</v>
      </c>
      <c r="C262" s="34" t="s">
        <v>220</v>
      </c>
      <c r="D262" s="34"/>
      <c r="E262" s="31" t="s">
        <v>376</v>
      </c>
      <c r="F262" s="36">
        <f>SUM(F263+F265)</f>
        <v>28.3</v>
      </c>
      <c r="G262" s="12"/>
    </row>
    <row r="263" spans="1:7" s="4" customFormat="1" ht="48" customHeight="1">
      <c r="A263" s="32">
        <v>255</v>
      </c>
      <c r="B263" s="33">
        <v>707</v>
      </c>
      <c r="C263" s="34" t="s">
        <v>195</v>
      </c>
      <c r="D263" s="34"/>
      <c r="E263" s="31" t="s">
        <v>196</v>
      </c>
      <c r="F263" s="36">
        <f>SUM(F264)</f>
        <v>13.5</v>
      </c>
      <c r="G263" s="12"/>
    </row>
    <row r="264" spans="1:7" s="4" customFormat="1" ht="29.25" customHeight="1">
      <c r="A264" s="32">
        <v>256</v>
      </c>
      <c r="B264" s="37">
        <v>707</v>
      </c>
      <c r="C264" s="38" t="s">
        <v>195</v>
      </c>
      <c r="D264" s="38" t="s">
        <v>57</v>
      </c>
      <c r="E264" s="39" t="s">
        <v>174</v>
      </c>
      <c r="F264" s="40">
        <v>13.5</v>
      </c>
      <c r="G264" s="12"/>
    </row>
    <row r="265" spans="1:7" s="4" customFormat="1" ht="42" customHeight="1">
      <c r="A265" s="32">
        <v>257</v>
      </c>
      <c r="B265" s="33">
        <v>707</v>
      </c>
      <c r="C265" s="34" t="s">
        <v>197</v>
      </c>
      <c r="D265" s="34"/>
      <c r="E265" s="31" t="s">
        <v>198</v>
      </c>
      <c r="F265" s="36">
        <f>SUM(F266)</f>
        <v>14.8</v>
      </c>
      <c r="G265" s="12"/>
    </row>
    <row r="266" spans="1:7" s="4" customFormat="1" ht="41.25" customHeight="1">
      <c r="A266" s="32">
        <v>258</v>
      </c>
      <c r="B266" s="37">
        <v>707</v>
      </c>
      <c r="C266" s="38" t="s">
        <v>197</v>
      </c>
      <c r="D266" s="38" t="s">
        <v>57</v>
      </c>
      <c r="E266" s="39" t="s">
        <v>174</v>
      </c>
      <c r="F266" s="40">
        <f>19.8-5</f>
        <v>14.8</v>
      </c>
      <c r="G266" s="12"/>
    </row>
    <row r="267" spans="1:7" s="4" customFormat="1" ht="42.75" customHeight="1">
      <c r="A267" s="32">
        <v>259</v>
      </c>
      <c r="B267" s="33">
        <v>707</v>
      </c>
      <c r="C267" s="34" t="s">
        <v>321</v>
      </c>
      <c r="D267" s="34"/>
      <c r="E267" s="31" t="s">
        <v>315</v>
      </c>
      <c r="F267" s="36">
        <f>SUM(F268)</f>
        <v>15</v>
      </c>
      <c r="G267" s="12"/>
    </row>
    <row r="268" spans="1:7" s="4" customFormat="1" ht="48" customHeight="1">
      <c r="A268" s="32">
        <v>260</v>
      </c>
      <c r="B268" s="33">
        <v>707</v>
      </c>
      <c r="C268" s="34" t="s">
        <v>316</v>
      </c>
      <c r="D268" s="34"/>
      <c r="E268" s="31" t="s">
        <v>322</v>
      </c>
      <c r="F268" s="36">
        <f>SUM(F269)</f>
        <v>15</v>
      </c>
      <c r="G268" s="12"/>
    </row>
    <row r="269" spans="1:7" s="4" customFormat="1" ht="29.25" customHeight="1">
      <c r="A269" s="32">
        <v>261</v>
      </c>
      <c r="B269" s="37">
        <v>707</v>
      </c>
      <c r="C269" s="38" t="s">
        <v>316</v>
      </c>
      <c r="D269" s="38" t="s">
        <v>57</v>
      </c>
      <c r="E269" s="39" t="s">
        <v>174</v>
      </c>
      <c r="F269" s="40">
        <v>15</v>
      </c>
      <c r="G269" s="12"/>
    </row>
    <row r="270" spans="1:7" s="4" customFormat="1" ht="31.5" customHeight="1">
      <c r="A270" s="32">
        <v>262</v>
      </c>
      <c r="B270" s="33">
        <v>709</v>
      </c>
      <c r="C270" s="34"/>
      <c r="D270" s="34"/>
      <c r="E270" s="31" t="s">
        <v>285</v>
      </c>
      <c r="F270" s="36">
        <f>SUM(F271+F277+F282+F287+F292+F295)</f>
        <v>90.399999999999991</v>
      </c>
      <c r="G270" s="12"/>
    </row>
    <row r="271" spans="1:7" s="4" customFormat="1" ht="53.25" customHeight="1">
      <c r="A271" s="32">
        <v>263</v>
      </c>
      <c r="B271" s="33">
        <v>709</v>
      </c>
      <c r="C271" s="34" t="s">
        <v>277</v>
      </c>
      <c r="D271" s="34"/>
      <c r="E271" s="31" t="s">
        <v>377</v>
      </c>
      <c r="F271" s="36">
        <f>SUM(F272)</f>
        <v>20.8</v>
      </c>
      <c r="G271" s="12"/>
    </row>
    <row r="272" spans="1:7" s="4" customFormat="1" ht="54" customHeight="1">
      <c r="A272" s="32">
        <v>264</v>
      </c>
      <c r="B272" s="33">
        <v>709</v>
      </c>
      <c r="C272" s="34" t="s">
        <v>278</v>
      </c>
      <c r="D272" s="34"/>
      <c r="E272" s="54" t="s">
        <v>233</v>
      </c>
      <c r="F272" s="36">
        <f>SUM(F273+F275)</f>
        <v>20.8</v>
      </c>
      <c r="G272" s="12"/>
    </row>
    <row r="273" spans="1:7" s="4" customFormat="1" ht="41.25" customHeight="1">
      <c r="A273" s="32">
        <v>265</v>
      </c>
      <c r="B273" s="33">
        <v>709</v>
      </c>
      <c r="C273" s="34" t="s">
        <v>280</v>
      </c>
      <c r="D273" s="34"/>
      <c r="E273" s="50" t="s">
        <v>279</v>
      </c>
      <c r="F273" s="36">
        <f>SUM(F274)</f>
        <v>18.8</v>
      </c>
      <c r="G273" s="12"/>
    </row>
    <row r="274" spans="1:7" s="4" customFormat="1" ht="30.75" customHeight="1">
      <c r="A274" s="32">
        <v>266</v>
      </c>
      <c r="B274" s="37">
        <v>709</v>
      </c>
      <c r="C274" s="38" t="s">
        <v>280</v>
      </c>
      <c r="D274" s="38" t="s">
        <v>57</v>
      </c>
      <c r="E274" s="39" t="s">
        <v>174</v>
      </c>
      <c r="F274" s="40">
        <v>18.8</v>
      </c>
      <c r="G274" s="12"/>
    </row>
    <row r="275" spans="1:7" s="4" customFormat="1" ht="54.75" customHeight="1">
      <c r="A275" s="32">
        <v>267</v>
      </c>
      <c r="B275" s="33">
        <v>709</v>
      </c>
      <c r="C275" s="34" t="s">
        <v>301</v>
      </c>
      <c r="D275" s="34"/>
      <c r="E275" s="31" t="s">
        <v>302</v>
      </c>
      <c r="F275" s="36">
        <f>SUM(F276)</f>
        <v>2</v>
      </c>
      <c r="G275" s="12"/>
    </row>
    <row r="276" spans="1:7" s="4" customFormat="1" ht="27.75" customHeight="1">
      <c r="A276" s="32">
        <v>268</v>
      </c>
      <c r="B276" s="37">
        <v>709</v>
      </c>
      <c r="C276" s="38" t="s">
        <v>301</v>
      </c>
      <c r="D276" s="38" t="s">
        <v>57</v>
      </c>
      <c r="E276" s="39" t="s">
        <v>174</v>
      </c>
      <c r="F276" s="40">
        <v>2</v>
      </c>
      <c r="G276" s="12"/>
    </row>
    <row r="277" spans="1:7" s="4" customFormat="1" ht="44.25" customHeight="1">
      <c r="A277" s="32">
        <v>269</v>
      </c>
      <c r="B277" s="33">
        <v>709</v>
      </c>
      <c r="C277" s="34" t="s">
        <v>142</v>
      </c>
      <c r="D277" s="34"/>
      <c r="E277" s="31" t="s">
        <v>332</v>
      </c>
      <c r="F277" s="36">
        <f>SUM(F278+F280)</f>
        <v>25.9</v>
      </c>
      <c r="G277" s="12"/>
    </row>
    <row r="278" spans="1:7" s="4" customFormat="1" ht="66.75" customHeight="1">
      <c r="A278" s="32">
        <v>270</v>
      </c>
      <c r="B278" s="33">
        <v>709</v>
      </c>
      <c r="C278" s="34" t="s">
        <v>263</v>
      </c>
      <c r="D278" s="34"/>
      <c r="E278" s="46" t="s">
        <v>262</v>
      </c>
      <c r="F278" s="36">
        <f>SUM(F279)</f>
        <v>10.899999999999999</v>
      </c>
      <c r="G278" s="12"/>
    </row>
    <row r="279" spans="1:7" s="4" customFormat="1" ht="35.25" customHeight="1">
      <c r="A279" s="32">
        <v>271</v>
      </c>
      <c r="B279" s="37">
        <v>709</v>
      </c>
      <c r="C279" s="38" t="s">
        <v>263</v>
      </c>
      <c r="D279" s="38" t="s">
        <v>57</v>
      </c>
      <c r="E279" s="39" t="s">
        <v>174</v>
      </c>
      <c r="F279" s="40">
        <f>14.6-3.7</f>
        <v>10.899999999999999</v>
      </c>
      <c r="G279" s="12"/>
    </row>
    <row r="280" spans="1:7" s="4" customFormat="1" ht="39" customHeight="1">
      <c r="A280" s="32">
        <v>272</v>
      </c>
      <c r="B280" s="33">
        <v>709</v>
      </c>
      <c r="C280" s="34" t="s">
        <v>314</v>
      </c>
      <c r="D280" s="34"/>
      <c r="E280" s="31" t="s">
        <v>317</v>
      </c>
      <c r="F280" s="36">
        <f>SUM(F281)</f>
        <v>15</v>
      </c>
      <c r="G280" s="12"/>
    </row>
    <row r="281" spans="1:7" s="4" customFormat="1" ht="23.25" customHeight="1">
      <c r="A281" s="32">
        <v>273</v>
      </c>
      <c r="B281" s="37">
        <v>709</v>
      </c>
      <c r="C281" s="38" t="s">
        <v>314</v>
      </c>
      <c r="D281" s="38" t="s">
        <v>318</v>
      </c>
      <c r="E281" s="39" t="s">
        <v>319</v>
      </c>
      <c r="F281" s="40">
        <f>90-75</f>
        <v>15</v>
      </c>
      <c r="G281" s="12"/>
    </row>
    <row r="282" spans="1:7" s="4" customFormat="1" ht="45.75" customHeight="1">
      <c r="A282" s="32">
        <v>274</v>
      </c>
      <c r="B282" s="33">
        <v>709</v>
      </c>
      <c r="C282" s="34" t="s">
        <v>180</v>
      </c>
      <c r="D282" s="34"/>
      <c r="E282" s="31" t="s">
        <v>378</v>
      </c>
      <c r="F282" s="36">
        <f>SUM(F283+F285)</f>
        <v>20.8</v>
      </c>
      <c r="G282" s="12"/>
    </row>
    <row r="283" spans="1:7" s="4" customFormat="1" ht="55.5" customHeight="1">
      <c r="A283" s="32">
        <v>275</v>
      </c>
      <c r="B283" s="33">
        <v>709</v>
      </c>
      <c r="C283" s="34" t="s">
        <v>183</v>
      </c>
      <c r="D283" s="34"/>
      <c r="E283" s="54" t="s">
        <v>205</v>
      </c>
      <c r="F283" s="36">
        <f>SUM(F284)</f>
        <v>10.8</v>
      </c>
      <c r="G283" s="12"/>
    </row>
    <row r="284" spans="1:7" s="4" customFormat="1" ht="30" customHeight="1">
      <c r="A284" s="32">
        <v>276</v>
      </c>
      <c r="B284" s="37">
        <v>709</v>
      </c>
      <c r="C284" s="38" t="s">
        <v>183</v>
      </c>
      <c r="D284" s="38" t="s">
        <v>57</v>
      </c>
      <c r="E284" s="39" t="s">
        <v>174</v>
      </c>
      <c r="F284" s="40">
        <v>10.8</v>
      </c>
      <c r="G284" s="12"/>
    </row>
    <row r="285" spans="1:7" s="4" customFormat="1" ht="35.25" customHeight="1">
      <c r="A285" s="32">
        <v>277</v>
      </c>
      <c r="B285" s="33">
        <v>709</v>
      </c>
      <c r="C285" s="34" t="s">
        <v>184</v>
      </c>
      <c r="D285" s="34"/>
      <c r="E285" s="54" t="s">
        <v>181</v>
      </c>
      <c r="F285" s="36">
        <f>SUM(F286)</f>
        <v>10</v>
      </c>
      <c r="G285" s="12"/>
    </row>
    <row r="286" spans="1:7" s="4" customFormat="1" ht="36" customHeight="1">
      <c r="A286" s="32">
        <v>278</v>
      </c>
      <c r="B286" s="37">
        <v>709</v>
      </c>
      <c r="C286" s="38" t="s">
        <v>184</v>
      </c>
      <c r="D286" s="38" t="s">
        <v>57</v>
      </c>
      <c r="E286" s="39" t="s">
        <v>174</v>
      </c>
      <c r="F286" s="40">
        <v>10</v>
      </c>
      <c r="G286" s="12"/>
    </row>
    <row r="287" spans="1:7" s="4" customFormat="1" ht="60.75" customHeight="1">
      <c r="A287" s="32">
        <v>279</v>
      </c>
      <c r="B287" s="33">
        <v>709</v>
      </c>
      <c r="C287" s="34" t="s">
        <v>185</v>
      </c>
      <c r="D287" s="34"/>
      <c r="E287" s="50" t="s">
        <v>379</v>
      </c>
      <c r="F287" s="36">
        <f>SUM(F288+F290)</f>
        <v>8.3000000000000007</v>
      </c>
      <c r="G287" s="12"/>
    </row>
    <row r="288" spans="1:7" s="4" customFormat="1" ht="27.75" customHeight="1">
      <c r="A288" s="32">
        <v>280</v>
      </c>
      <c r="B288" s="33">
        <v>709</v>
      </c>
      <c r="C288" s="34" t="s">
        <v>186</v>
      </c>
      <c r="D288" s="34"/>
      <c r="E288" s="54" t="s">
        <v>182</v>
      </c>
      <c r="F288" s="36">
        <f>SUM(F289)</f>
        <v>2.2999999999999998</v>
      </c>
      <c r="G288" s="12"/>
    </row>
    <row r="289" spans="1:8" s="4" customFormat="1" ht="27.75" customHeight="1">
      <c r="A289" s="32">
        <v>281</v>
      </c>
      <c r="B289" s="37">
        <v>709</v>
      </c>
      <c r="C289" s="38" t="s">
        <v>186</v>
      </c>
      <c r="D289" s="38" t="s">
        <v>57</v>
      </c>
      <c r="E289" s="39" t="s">
        <v>174</v>
      </c>
      <c r="F289" s="40">
        <v>2.2999999999999998</v>
      </c>
      <c r="G289" s="12"/>
    </row>
    <row r="290" spans="1:8" s="4" customFormat="1" ht="54.75" customHeight="1">
      <c r="A290" s="32">
        <v>282</v>
      </c>
      <c r="B290" s="33">
        <v>709</v>
      </c>
      <c r="C290" s="34" t="s">
        <v>188</v>
      </c>
      <c r="D290" s="34"/>
      <c r="E290" s="54" t="s">
        <v>187</v>
      </c>
      <c r="F290" s="36">
        <f>SUM(F291)</f>
        <v>6</v>
      </c>
      <c r="G290" s="12"/>
    </row>
    <row r="291" spans="1:8" s="4" customFormat="1" ht="27.75" customHeight="1">
      <c r="A291" s="32">
        <v>283</v>
      </c>
      <c r="B291" s="37">
        <v>709</v>
      </c>
      <c r="C291" s="38" t="s">
        <v>188</v>
      </c>
      <c r="D291" s="38" t="s">
        <v>57</v>
      </c>
      <c r="E291" s="39" t="s">
        <v>174</v>
      </c>
      <c r="F291" s="40">
        <v>6</v>
      </c>
      <c r="G291" s="12"/>
    </row>
    <row r="292" spans="1:8" s="4" customFormat="1" ht="45" customHeight="1">
      <c r="A292" s="32">
        <v>284</v>
      </c>
      <c r="B292" s="33">
        <v>709</v>
      </c>
      <c r="C292" s="34" t="s">
        <v>220</v>
      </c>
      <c r="D292" s="34"/>
      <c r="E292" s="31" t="s">
        <v>376</v>
      </c>
      <c r="F292" s="36">
        <f>SUM(F293)</f>
        <v>5.0999999999999996</v>
      </c>
      <c r="G292" s="12"/>
    </row>
    <row r="293" spans="1:8" s="4" customFormat="1" ht="51" customHeight="1">
      <c r="A293" s="32">
        <v>285</v>
      </c>
      <c r="B293" s="33">
        <v>709</v>
      </c>
      <c r="C293" s="34" t="s">
        <v>195</v>
      </c>
      <c r="D293" s="34"/>
      <c r="E293" s="31" t="s">
        <v>196</v>
      </c>
      <c r="F293" s="36">
        <f>SUM(F294)</f>
        <v>5.0999999999999996</v>
      </c>
      <c r="G293" s="12"/>
    </row>
    <row r="294" spans="1:8" s="4" customFormat="1" ht="27.75" customHeight="1">
      <c r="A294" s="32">
        <v>286</v>
      </c>
      <c r="B294" s="37">
        <v>709</v>
      </c>
      <c r="C294" s="38" t="s">
        <v>195</v>
      </c>
      <c r="D294" s="38" t="s">
        <v>57</v>
      </c>
      <c r="E294" s="39" t="s">
        <v>174</v>
      </c>
      <c r="F294" s="40">
        <v>5.0999999999999996</v>
      </c>
      <c r="G294" s="12"/>
    </row>
    <row r="295" spans="1:8" s="4" customFormat="1" ht="42" customHeight="1">
      <c r="A295" s="32">
        <v>287</v>
      </c>
      <c r="B295" s="33">
        <v>709</v>
      </c>
      <c r="C295" s="34" t="s">
        <v>236</v>
      </c>
      <c r="D295" s="34"/>
      <c r="E295" s="50" t="s">
        <v>234</v>
      </c>
      <c r="F295" s="36">
        <f>SUM(F296)</f>
        <v>9.5</v>
      </c>
      <c r="G295" s="12"/>
    </row>
    <row r="296" spans="1:8" s="4" customFormat="1" ht="86.25" customHeight="1">
      <c r="A296" s="32">
        <v>288</v>
      </c>
      <c r="B296" s="33">
        <v>709</v>
      </c>
      <c r="C296" s="34" t="s">
        <v>237</v>
      </c>
      <c r="D296" s="34"/>
      <c r="E296" s="54" t="s">
        <v>235</v>
      </c>
      <c r="F296" s="36">
        <f>SUM(F297)</f>
        <v>9.5</v>
      </c>
      <c r="G296" s="12"/>
    </row>
    <row r="297" spans="1:8" s="4" customFormat="1" ht="30.75" customHeight="1">
      <c r="A297" s="32">
        <v>289</v>
      </c>
      <c r="B297" s="37">
        <v>709</v>
      </c>
      <c r="C297" s="38" t="s">
        <v>237</v>
      </c>
      <c r="D297" s="38" t="s">
        <v>57</v>
      </c>
      <c r="E297" s="39" t="s">
        <v>174</v>
      </c>
      <c r="F297" s="40">
        <f>120-110.5</f>
        <v>9.5</v>
      </c>
      <c r="G297" s="12"/>
    </row>
    <row r="298" spans="1:8" s="4" customFormat="1" ht="27.75" customHeight="1">
      <c r="A298" s="32">
        <v>290</v>
      </c>
      <c r="B298" s="33">
        <v>800</v>
      </c>
      <c r="C298" s="34"/>
      <c r="D298" s="34"/>
      <c r="E298" s="35" t="s">
        <v>35</v>
      </c>
      <c r="F298" s="36">
        <f>F299</f>
        <v>33975.899999999994</v>
      </c>
      <c r="G298" s="12"/>
    </row>
    <row r="299" spans="1:8" s="4" customFormat="1" ht="21.75" customHeight="1">
      <c r="A299" s="32">
        <v>291</v>
      </c>
      <c r="B299" s="33">
        <v>801</v>
      </c>
      <c r="C299" s="34"/>
      <c r="D299" s="34"/>
      <c r="E299" s="31" t="s">
        <v>22</v>
      </c>
      <c r="F299" s="36">
        <f>SUM(F300)</f>
        <v>33975.899999999994</v>
      </c>
      <c r="G299" s="12"/>
    </row>
    <row r="300" spans="1:8" s="4" customFormat="1" ht="42.75" customHeight="1">
      <c r="A300" s="32">
        <v>292</v>
      </c>
      <c r="B300" s="33">
        <v>801</v>
      </c>
      <c r="C300" s="34" t="s">
        <v>146</v>
      </c>
      <c r="D300" s="38"/>
      <c r="E300" s="31" t="s">
        <v>226</v>
      </c>
      <c r="F300" s="36">
        <f>SUM(F301+F305+F308+F312+F314+F316)</f>
        <v>33975.899999999994</v>
      </c>
      <c r="G300" s="12"/>
    </row>
    <row r="301" spans="1:8" ht="27.75" customHeight="1">
      <c r="A301" s="32">
        <v>293</v>
      </c>
      <c r="B301" s="33">
        <v>801</v>
      </c>
      <c r="C301" s="34" t="s">
        <v>147</v>
      </c>
      <c r="D301" s="34"/>
      <c r="E301" s="31" t="s">
        <v>79</v>
      </c>
      <c r="F301" s="36">
        <f>SUM(F302:F304)</f>
        <v>15965</v>
      </c>
      <c r="G301" s="11">
        <v>21165</v>
      </c>
      <c r="H301" s="4"/>
    </row>
    <row r="302" spans="1:8" s="5" customFormat="1" ht="19.5" customHeight="1">
      <c r="A302" s="32">
        <v>294</v>
      </c>
      <c r="B302" s="37">
        <v>801</v>
      </c>
      <c r="C302" s="38" t="s">
        <v>147</v>
      </c>
      <c r="D302" s="38" t="s">
        <v>39</v>
      </c>
      <c r="E302" s="39" t="s">
        <v>40</v>
      </c>
      <c r="F302" s="40">
        <v>12179.8</v>
      </c>
      <c r="G302" s="10"/>
      <c r="H302"/>
    </row>
    <row r="303" spans="1:8" ht="30" customHeight="1">
      <c r="A303" s="32">
        <v>295</v>
      </c>
      <c r="B303" s="37">
        <v>801</v>
      </c>
      <c r="C303" s="38" t="s">
        <v>147</v>
      </c>
      <c r="D303" s="38" t="s">
        <v>57</v>
      </c>
      <c r="E303" s="39" t="s">
        <v>174</v>
      </c>
      <c r="F303" s="40">
        <v>3685.2</v>
      </c>
      <c r="G303" s="10" t="e">
        <f>#REF!+G304+#REF!+#REF!+#REF!</f>
        <v>#REF!</v>
      </c>
      <c r="H303" s="5"/>
    </row>
    <row r="304" spans="1:8" ht="26.25" customHeight="1">
      <c r="A304" s="32">
        <v>296</v>
      </c>
      <c r="B304" s="37">
        <v>801</v>
      </c>
      <c r="C304" s="38" t="s">
        <v>147</v>
      </c>
      <c r="D304" s="38" t="s">
        <v>171</v>
      </c>
      <c r="E304" s="39" t="s">
        <v>172</v>
      </c>
      <c r="F304" s="40">
        <v>100</v>
      </c>
      <c r="G304" s="10" t="e">
        <f>#REF!+#REF!</f>
        <v>#REF!</v>
      </c>
    </row>
    <row r="305" spans="1:8" ht="41.25" customHeight="1">
      <c r="A305" s="32">
        <v>297</v>
      </c>
      <c r="B305" s="64">
        <v>801</v>
      </c>
      <c r="C305" s="65" t="s">
        <v>148</v>
      </c>
      <c r="D305" s="65"/>
      <c r="E305" s="66" t="s">
        <v>80</v>
      </c>
      <c r="F305" s="67">
        <f>SUM(F306:F307)</f>
        <v>4507.8</v>
      </c>
      <c r="G305" s="10"/>
    </row>
    <row r="306" spans="1:8" ht="27.75" customHeight="1">
      <c r="A306" s="32">
        <v>298</v>
      </c>
      <c r="B306" s="37">
        <v>801</v>
      </c>
      <c r="C306" s="38" t="s">
        <v>148</v>
      </c>
      <c r="D306" s="38" t="s">
        <v>39</v>
      </c>
      <c r="E306" s="39" t="s">
        <v>40</v>
      </c>
      <c r="F306" s="40">
        <v>3762.1</v>
      </c>
      <c r="G306" s="10"/>
    </row>
    <row r="307" spans="1:8" ht="30.75" customHeight="1">
      <c r="A307" s="32">
        <v>299</v>
      </c>
      <c r="B307" s="37">
        <v>801</v>
      </c>
      <c r="C307" s="38" t="s">
        <v>148</v>
      </c>
      <c r="D307" s="38" t="s">
        <v>57</v>
      </c>
      <c r="E307" s="39" t="s">
        <v>174</v>
      </c>
      <c r="F307" s="40">
        <v>745.7</v>
      </c>
      <c r="G307" s="10"/>
    </row>
    <row r="308" spans="1:8" ht="43.5" customHeight="1">
      <c r="A308" s="32">
        <v>300</v>
      </c>
      <c r="B308" s="33">
        <v>801</v>
      </c>
      <c r="C308" s="34" t="s">
        <v>149</v>
      </c>
      <c r="D308" s="38"/>
      <c r="E308" s="31" t="s">
        <v>81</v>
      </c>
      <c r="F308" s="36">
        <f>SUM(F309:F311)</f>
        <v>6294.2</v>
      </c>
      <c r="G308" s="13"/>
      <c r="H308" s="4"/>
    </row>
    <row r="309" spans="1:8" ht="24.75" customHeight="1">
      <c r="A309" s="32">
        <v>301</v>
      </c>
      <c r="B309" s="37">
        <v>801</v>
      </c>
      <c r="C309" s="38" t="s">
        <v>149</v>
      </c>
      <c r="D309" s="38" t="s">
        <v>39</v>
      </c>
      <c r="E309" s="39" t="s">
        <v>61</v>
      </c>
      <c r="F309" s="40">
        <v>2562.1</v>
      </c>
      <c r="G309" s="13"/>
    </row>
    <row r="310" spans="1:8" ht="31.5" customHeight="1">
      <c r="A310" s="32">
        <v>302</v>
      </c>
      <c r="B310" s="37">
        <v>801</v>
      </c>
      <c r="C310" s="38" t="s">
        <v>149</v>
      </c>
      <c r="D310" s="38" t="s">
        <v>57</v>
      </c>
      <c r="E310" s="39" t="s">
        <v>174</v>
      </c>
      <c r="F310" s="40">
        <v>3730.1</v>
      </c>
      <c r="G310" s="13"/>
    </row>
    <row r="311" spans="1:8" s="4" customFormat="1" ht="25.5" customHeight="1">
      <c r="A311" s="32">
        <v>303</v>
      </c>
      <c r="B311" s="37">
        <v>801</v>
      </c>
      <c r="C311" s="38" t="s">
        <v>149</v>
      </c>
      <c r="D311" s="38" t="s">
        <v>171</v>
      </c>
      <c r="E311" s="39" t="s">
        <v>291</v>
      </c>
      <c r="F311" s="40">
        <v>2</v>
      </c>
      <c r="G311" s="16"/>
      <c r="H311"/>
    </row>
    <row r="312" spans="1:8" s="4" customFormat="1" ht="42.75" customHeight="1">
      <c r="A312" s="32">
        <v>304</v>
      </c>
      <c r="B312" s="33">
        <v>801</v>
      </c>
      <c r="C312" s="34" t="s">
        <v>150</v>
      </c>
      <c r="D312" s="38"/>
      <c r="E312" s="31" t="s">
        <v>82</v>
      </c>
      <c r="F312" s="36">
        <f>F313</f>
        <v>262.10000000000002</v>
      </c>
      <c r="G312" s="16"/>
    </row>
    <row r="313" spans="1:8" s="4" customFormat="1" ht="30" customHeight="1">
      <c r="A313" s="32">
        <v>305</v>
      </c>
      <c r="B313" s="37">
        <v>801</v>
      </c>
      <c r="C313" s="38" t="s">
        <v>150</v>
      </c>
      <c r="D313" s="38" t="s">
        <v>57</v>
      </c>
      <c r="E313" s="39" t="s">
        <v>174</v>
      </c>
      <c r="F313" s="40">
        <f>286-23.9</f>
        <v>262.10000000000002</v>
      </c>
      <c r="G313" s="16"/>
    </row>
    <row r="314" spans="1:8" s="4" customFormat="1" ht="21.75" customHeight="1">
      <c r="A314" s="79">
        <v>306</v>
      </c>
      <c r="B314" s="33">
        <v>801</v>
      </c>
      <c r="C314" s="34" t="s">
        <v>151</v>
      </c>
      <c r="D314" s="38"/>
      <c r="E314" s="31" t="s">
        <v>83</v>
      </c>
      <c r="F314" s="36">
        <f>F315</f>
        <v>634.79999999999995</v>
      </c>
      <c r="G314" s="16"/>
    </row>
    <row r="315" spans="1:8" s="4" customFormat="1" ht="30.75" customHeight="1">
      <c r="A315" s="79">
        <v>307</v>
      </c>
      <c r="B315" s="37">
        <v>801</v>
      </c>
      <c r="C315" s="38" t="s">
        <v>151</v>
      </c>
      <c r="D315" s="38" t="s">
        <v>57</v>
      </c>
      <c r="E315" s="39" t="s">
        <v>174</v>
      </c>
      <c r="F315" s="40">
        <f>645.8-11</f>
        <v>634.79999999999995</v>
      </c>
      <c r="G315" s="16"/>
    </row>
    <row r="316" spans="1:8" ht="30.75" customHeight="1">
      <c r="A316" s="32">
        <v>308</v>
      </c>
      <c r="B316" s="33">
        <v>801</v>
      </c>
      <c r="C316" s="34" t="s">
        <v>199</v>
      </c>
      <c r="D316" s="34"/>
      <c r="E316" s="31" t="s">
        <v>200</v>
      </c>
      <c r="F316" s="36">
        <f>SUM(F317)</f>
        <v>6312</v>
      </c>
      <c r="G316" s="10" t="e">
        <f>#REF!+G317+#REF!+#REF!</f>
        <v>#REF!</v>
      </c>
      <c r="H316" s="4"/>
    </row>
    <row r="317" spans="1:8" ht="24.75" customHeight="1">
      <c r="A317" s="32">
        <v>309</v>
      </c>
      <c r="B317" s="37">
        <v>801</v>
      </c>
      <c r="C317" s="38" t="s">
        <v>199</v>
      </c>
      <c r="D317" s="38" t="s">
        <v>39</v>
      </c>
      <c r="E317" s="39" t="s">
        <v>61</v>
      </c>
      <c r="F317" s="40">
        <v>6312</v>
      </c>
      <c r="G317" s="10" t="e">
        <f>G318</f>
        <v>#REF!</v>
      </c>
    </row>
    <row r="318" spans="1:8" ht="25.5" customHeight="1">
      <c r="A318" s="32">
        <v>310</v>
      </c>
      <c r="B318" s="33">
        <v>1000</v>
      </c>
      <c r="C318" s="34"/>
      <c r="D318" s="34"/>
      <c r="E318" s="35" t="s">
        <v>23</v>
      </c>
      <c r="F318" s="36">
        <f>SUM(F319+F323+F352+F360)</f>
        <v>31124.899999999998</v>
      </c>
      <c r="G318" s="10" t="e">
        <f>#REF!</f>
        <v>#REF!</v>
      </c>
    </row>
    <row r="319" spans="1:8" ht="24.75" customHeight="1">
      <c r="A319" s="32">
        <v>311</v>
      </c>
      <c r="B319" s="33">
        <v>1001</v>
      </c>
      <c r="C319" s="34"/>
      <c r="D319" s="34"/>
      <c r="E319" s="31" t="s">
        <v>28</v>
      </c>
      <c r="F319" s="36">
        <f>SUM(F320)</f>
        <v>2850.6</v>
      </c>
      <c r="G319" s="10"/>
    </row>
    <row r="320" spans="1:8" ht="44.25" customHeight="1">
      <c r="A320" s="32">
        <v>312</v>
      </c>
      <c r="B320" s="33">
        <v>1001</v>
      </c>
      <c r="C320" s="34" t="s">
        <v>108</v>
      </c>
      <c r="D320" s="34"/>
      <c r="E320" s="31" t="s">
        <v>320</v>
      </c>
      <c r="F320" s="36">
        <f>F321</f>
        <v>2850.6</v>
      </c>
      <c r="G320" s="10"/>
    </row>
    <row r="321" spans="1:8" ht="67.5" customHeight="1">
      <c r="A321" s="32">
        <v>313</v>
      </c>
      <c r="B321" s="33">
        <v>1001</v>
      </c>
      <c r="C321" s="34" t="s">
        <v>152</v>
      </c>
      <c r="D321" s="34"/>
      <c r="E321" s="48" t="s">
        <v>84</v>
      </c>
      <c r="F321" s="36">
        <f>F322</f>
        <v>2850.6</v>
      </c>
      <c r="G321" s="11"/>
    </row>
    <row r="322" spans="1:8" ht="30.75" customHeight="1">
      <c r="A322" s="32">
        <v>314</v>
      </c>
      <c r="B322" s="37">
        <v>1001</v>
      </c>
      <c r="C322" s="38" t="s">
        <v>152</v>
      </c>
      <c r="D322" s="56" t="s">
        <v>43</v>
      </c>
      <c r="E322" s="39" t="s">
        <v>44</v>
      </c>
      <c r="F322" s="40">
        <v>2850.6</v>
      </c>
      <c r="G322" s="10" t="e">
        <f>#REF!</f>
        <v>#REF!</v>
      </c>
    </row>
    <row r="323" spans="1:8" ht="26.25" customHeight="1">
      <c r="A323" s="32">
        <v>315</v>
      </c>
      <c r="B323" s="33">
        <v>1003</v>
      </c>
      <c r="C323" s="34"/>
      <c r="D323" s="34"/>
      <c r="E323" s="31" t="s">
        <v>25</v>
      </c>
      <c r="F323" s="36">
        <f>SUM(F324+F336+F339+F342+F346+F349)</f>
        <v>24704.5</v>
      </c>
      <c r="G323" s="10"/>
    </row>
    <row r="324" spans="1:8" s="4" customFormat="1" ht="50.25" customHeight="1">
      <c r="A324" s="32">
        <v>316</v>
      </c>
      <c r="B324" s="33">
        <v>1003</v>
      </c>
      <c r="C324" s="34" t="s">
        <v>153</v>
      </c>
      <c r="D324" s="34"/>
      <c r="E324" s="66" t="s">
        <v>380</v>
      </c>
      <c r="F324" s="36">
        <f>SUM(F325+F328+F331+F334)</f>
        <v>24370.7</v>
      </c>
      <c r="G324" s="12"/>
      <c r="H324"/>
    </row>
    <row r="325" spans="1:8" ht="124.5" customHeight="1">
      <c r="A325" s="32">
        <v>317</v>
      </c>
      <c r="B325" s="33">
        <v>1003</v>
      </c>
      <c r="C325" s="34" t="s">
        <v>281</v>
      </c>
      <c r="D325" s="38"/>
      <c r="E325" s="31" t="s">
        <v>86</v>
      </c>
      <c r="F325" s="36">
        <f>SUM(F326:F327)</f>
        <v>3654</v>
      </c>
      <c r="G325" s="10" t="e">
        <f>G326+#REF!</f>
        <v>#REF!</v>
      </c>
      <c r="H325" s="5"/>
    </row>
    <row r="326" spans="1:8" s="4" customFormat="1" ht="29.25" customHeight="1">
      <c r="A326" s="32">
        <v>318</v>
      </c>
      <c r="B326" s="37">
        <v>1003</v>
      </c>
      <c r="C326" s="38" t="s">
        <v>281</v>
      </c>
      <c r="D326" s="38" t="s">
        <v>57</v>
      </c>
      <c r="E326" s="39" t="s">
        <v>174</v>
      </c>
      <c r="F326" s="40">
        <v>54</v>
      </c>
      <c r="G326" s="12" t="e">
        <f>#REF!</f>
        <v>#REF!</v>
      </c>
      <c r="H326"/>
    </row>
    <row r="327" spans="1:8" s="5" customFormat="1" ht="27.75" customHeight="1">
      <c r="A327" s="32">
        <v>319</v>
      </c>
      <c r="B327" s="37">
        <v>1003</v>
      </c>
      <c r="C327" s="38" t="s">
        <v>281</v>
      </c>
      <c r="D327" s="38" t="s">
        <v>41</v>
      </c>
      <c r="E327" s="39" t="s">
        <v>42</v>
      </c>
      <c r="F327" s="40">
        <v>3600</v>
      </c>
      <c r="G327" s="10"/>
      <c r="H327" s="4"/>
    </row>
    <row r="328" spans="1:8" s="5" customFormat="1" ht="125.25" customHeight="1">
      <c r="A328" s="32">
        <v>320</v>
      </c>
      <c r="B328" s="33">
        <v>1003</v>
      </c>
      <c r="C328" s="34" t="s">
        <v>154</v>
      </c>
      <c r="D328" s="38"/>
      <c r="E328" s="31" t="s">
        <v>85</v>
      </c>
      <c r="F328" s="36">
        <f>SUM(F329:F330)</f>
        <v>2439.4</v>
      </c>
      <c r="G328" s="10"/>
    </row>
    <row r="329" spans="1:8" s="5" customFormat="1" ht="30" customHeight="1">
      <c r="A329" s="32">
        <v>321</v>
      </c>
      <c r="B329" s="37">
        <v>1003</v>
      </c>
      <c r="C329" s="38" t="s">
        <v>154</v>
      </c>
      <c r="D329" s="38" t="s">
        <v>57</v>
      </c>
      <c r="E329" s="39" t="s">
        <v>174</v>
      </c>
      <c r="F329" s="40">
        <v>39.4</v>
      </c>
      <c r="G329" s="10"/>
    </row>
    <row r="330" spans="1:8" s="5" customFormat="1" ht="23.25" customHeight="1">
      <c r="A330" s="32">
        <v>322</v>
      </c>
      <c r="B330" s="37">
        <v>1003</v>
      </c>
      <c r="C330" s="38" t="s">
        <v>154</v>
      </c>
      <c r="D330" s="38" t="s">
        <v>43</v>
      </c>
      <c r="E330" s="39" t="s">
        <v>292</v>
      </c>
      <c r="F330" s="40">
        <v>2400</v>
      </c>
      <c r="G330" s="10"/>
    </row>
    <row r="331" spans="1:8" ht="129" customHeight="1">
      <c r="A331" s="32">
        <v>323</v>
      </c>
      <c r="B331" s="33">
        <v>1003</v>
      </c>
      <c r="C331" s="34" t="s">
        <v>282</v>
      </c>
      <c r="D331" s="38"/>
      <c r="E331" s="31" t="s">
        <v>87</v>
      </c>
      <c r="F331" s="36">
        <f>SUM(F332:F333)</f>
        <v>18270</v>
      </c>
      <c r="G331" s="11"/>
      <c r="H331" s="5"/>
    </row>
    <row r="332" spans="1:8" ht="28.5" customHeight="1">
      <c r="A332" s="32">
        <v>324</v>
      </c>
      <c r="B332" s="37">
        <v>1003</v>
      </c>
      <c r="C332" s="38" t="s">
        <v>282</v>
      </c>
      <c r="D332" s="38" t="s">
        <v>57</v>
      </c>
      <c r="E332" s="39" t="s">
        <v>174</v>
      </c>
      <c r="F332" s="40">
        <v>270</v>
      </c>
      <c r="G332" s="10"/>
    </row>
    <row r="333" spans="1:8" s="5" customFormat="1" ht="26.25" customHeight="1">
      <c r="A333" s="32">
        <v>325</v>
      </c>
      <c r="B333" s="37">
        <v>1003</v>
      </c>
      <c r="C333" s="38" t="s">
        <v>282</v>
      </c>
      <c r="D333" s="38" t="s">
        <v>41</v>
      </c>
      <c r="E333" s="39" t="s">
        <v>42</v>
      </c>
      <c r="F333" s="40">
        <v>18000</v>
      </c>
      <c r="G333" s="10"/>
      <c r="H333"/>
    </row>
    <row r="334" spans="1:8" s="5" customFormat="1" ht="74.25" customHeight="1">
      <c r="A334" s="32">
        <v>326</v>
      </c>
      <c r="B334" s="33">
        <v>1003</v>
      </c>
      <c r="C334" s="88" t="s">
        <v>395</v>
      </c>
      <c r="D334" s="34"/>
      <c r="E334" s="31" t="s">
        <v>394</v>
      </c>
      <c r="F334" s="36">
        <f>SUM(F335)</f>
        <v>7.3</v>
      </c>
      <c r="G334" s="10"/>
      <c r="H334"/>
    </row>
    <row r="335" spans="1:8" s="5" customFormat="1" ht="26.25" customHeight="1">
      <c r="A335" s="32">
        <v>327</v>
      </c>
      <c r="B335" s="37">
        <v>1003</v>
      </c>
      <c r="C335" s="89" t="s">
        <v>395</v>
      </c>
      <c r="D335" s="38" t="s">
        <v>43</v>
      </c>
      <c r="E335" s="39" t="s">
        <v>292</v>
      </c>
      <c r="F335" s="40">
        <v>7.3</v>
      </c>
      <c r="G335" s="10"/>
      <c r="H335"/>
    </row>
    <row r="336" spans="1:8" s="5" customFormat="1" ht="45" customHeight="1">
      <c r="A336" s="32">
        <v>328</v>
      </c>
      <c r="B336" s="33">
        <v>1003</v>
      </c>
      <c r="C336" s="34" t="s">
        <v>155</v>
      </c>
      <c r="D336" s="38"/>
      <c r="E336" s="31" t="s">
        <v>381</v>
      </c>
      <c r="F336" s="36">
        <f>SUM(F337)</f>
        <v>8.5</v>
      </c>
      <c r="G336" s="10"/>
    </row>
    <row r="337" spans="1:7" s="5" customFormat="1" ht="42" customHeight="1">
      <c r="A337" s="32">
        <v>329</v>
      </c>
      <c r="B337" s="33">
        <v>1003</v>
      </c>
      <c r="C337" s="43" t="s">
        <v>290</v>
      </c>
      <c r="D337" s="38"/>
      <c r="E337" s="54" t="s">
        <v>264</v>
      </c>
      <c r="F337" s="36">
        <f>SUM(F338)</f>
        <v>8.5</v>
      </c>
      <c r="G337" s="10"/>
    </row>
    <row r="338" spans="1:7" s="5" customFormat="1" ht="25.5" customHeight="1">
      <c r="A338" s="32">
        <v>330</v>
      </c>
      <c r="B338" s="37">
        <v>1003</v>
      </c>
      <c r="C338" s="56" t="s">
        <v>290</v>
      </c>
      <c r="D338" s="56" t="s">
        <v>41</v>
      </c>
      <c r="E338" s="39" t="s">
        <v>42</v>
      </c>
      <c r="F338" s="40">
        <v>8.5</v>
      </c>
      <c r="G338" s="10"/>
    </row>
    <row r="339" spans="1:7" s="5" customFormat="1" ht="45" customHeight="1">
      <c r="A339" s="32">
        <v>331</v>
      </c>
      <c r="B339" s="33">
        <v>1003</v>
      </c>
      <c r="C339" s="43" t="s">
        <v>156</v>
      </c>
      <c r="D339" s="38"/>
      <c r="E339" s="31" t="s">
        <v>312</v>
      </c>
      <c r="F339" s="36">
        <f>SUM(F340)</f>
        <v>305.3</v>
      </c>
      <c r="G339" s="10"/>
    </row>
    <row r="340" spans="1:7" s="5" customFormat="1" ht="47.25" customHeight="1">
      <c r="A340" s="32">
        <v>332</v>
      </c>
      <c r="B340" s="64">
        <v>1003</v>
      </c>
      <c r="C340" s="80" t="s">
        <v>382</v>
      </c>
      <c r="D340" s="65"/>
      <c r="E340" s="78" t="s">
        <v>383</v>
      </c>
      <c r="F340" s="36">
        <f>SUM(F341)</f>
        <v>305.3</v>
      </c>
      <c r="G340" s="10"/>
    </row>
    <row r="341" spans="1:7" s="5" customFormat="1" ht="35.25" customHeight="1">
      <c r="A341" s="32">
        <v>333</v>
      </c>
      <c r="B341" s="68">
        <v>1003</v>
      </c>
      <c r="C341" s="81" t="s">
        <v>382</v>
      </c>
      <c r="D341" s="69" t="s">
        <v>43</v>
      </c>
      <c r="E341" s="70" t="s">
        <v>44</v>
      </c>
      <c r="F341" s="40">
        <v>305.3</v>
      </c>
      <c r="G341" s="10"/>
    </row>
    <row r="342" spans="1:7" ht="42" customHeight="1">
      <c r="A342" s="32">
        <v>334</v>
      </c>
      <c r="B342" s="33">
        <v>1003</v>
      </c>
      <c r="C342" s="43" t="s">
        <v>219</v>
      </c>
      <c r="D342" s="34"/>
      <c r="E342" s="31" t="s">
        <v>344</v>
      </c>
      <c r="F342" s="36">
        <f>SUM(F343)</f>
        <v>0</v>
      </c>
      <c r="G342" s="11"/>
    </row>
    <row r="343" spans="1:7" ht="65.25" customHeight="1">
      <c r="A343" s="32">
        <v>335</v>
      </c>
      <c r="B343" s="33">
        <v>1003</v>
      </c>
      <c r="C343" s="43" t="s">
        <v>286</v>
      </c>
      <c r="D343" s="34"/>
      <c r="E343" s="31" t="s">
        <v>217</v>
      </c>
      <c r="F343" s="36">
        <f>SUM(F344)</f>
        <v>0</v>
      </c>
      <c r="G343" s="11"/>
    </row>
    <row r="344" spans="1:7" ht="33" customHeight="1">
      <c r="A344" s="32">
        <v>336</v>
      </c>
      <c r="B344" s="33">
        <v>1003</v>
      </c>
      <c r="C344" s="43" t="s">
        <v>267</v>
      </c>
      <c r="D344" s="34"/>
      <c r="E344" s="31" t="s">
        <v>218</v>
      </c>
      <c r="F344" s="36">
        <f>SUM(F345)</f>
        <v>0</v>
      </c>
      <c r="G344" s="11"/>
    </row>
    <row r="345" spans="1:7" ht="33.75" customHeight="1">
      <c r="A345" s="32">
        <v>337</v>
      </c>
      <c r="B345" s="37">
        <v>1003</v>
      </c>
      <c r="C345" s="56" t="s">
        <v>267</v>
      </c>
      <c r="D345" s="38" t="s">
        <v>43</v>
      </c>
      <c r="E345" s="39" t="s">
        <v>44</v>
      </c>
      <c r="F345" s="40">
        <f>1256.6-1256.6</f>
        <v>0</v>
      </c>
      <c r="G345" s="11"/>
    </row>
    <row r="346" spans="1:7" ht="29.25" customHeight="1">
      <c r="A346" s="32">
        <v>338</v>
      </c>
      <c r="B346" s="33">
        <v>1003</v>
      </c>
      <c r="C346" s="43" t="s">
        <v>224</v>
      </c>
      <c r="D346" s="34"/>
      <c r="E346" s="54" t="s">
        <v>384</v>
      </c>
      <c r="F346" s="36">
        <f>SUM(F347)</f>
        <v>5</v>
      </c>
      <c r="G346" s="11"/>
    </row>
    <row r="347" spans="1:7" ht="48" customHeight="1">
      <c r="A347" s="32">
        <v>339</v>
      </c>
      <c r="B347" s="33">
        <v>1003</v>
      </c>
      <c r="C347" s="43" t="s">
        <v>268</v>
      </c>
      <c r="D347" s="34"/>
      <c r="E347" s="31" t="s">
        <v>269</v>
      </c>
      <c r="F347" s="36">
        <f>SUM(F348)</f>
        <v>5</v>
      </c>
      <c r="G347" s="11"/>
    </row>
    <row r="348" spans="1:7" ht="29.25" customHeight="1">
      <c r="A348" s="32">
        <v>340</v>
      </c>
      <c r="B348" s="37">
        <v>1003</v>
      </c>
      <c r="C348" s="56" t="s">
        <v>268</v>
      </c>
      <c r="D348" s="38" t="s">
        <v>57</v>
      </c>
      <c r="E348" s="39" t="s">
        <v>174</v>
      </c>
      <c r="F348" s="40">
        <v>5</v>
      </c>
      <c r="G348" s="11"/>
    </row>
    <row r="349" spans="1:7" ht="27" customHeight="1">
      <c r="A349" s="32">
        <v>341</v>
      </c>
      <c r="B349" s="33">
        <v>1003</v>
      </c>
      <c r="C349" s="43" t="s">
        <v>103</v>
      </c>
      <c r="D349" s="34"/>
      <c r="E349" s="31" t="s">
        <v>54</v>
      </c>
      <c r="F349" s="36">
        <f>SUM(F350)</f>
        <v>15</v>
      </c>
      <c r="G349" s="11"/>
    </row>
    <row r="350" spans="1:7" ht="69" customHeight="1">
      <c r="A350" s="32">
        <v>342</v>
      </c>
      <c r="B350" s="33">
        <v>1003</v>
      </c>
      <c r="C350" s="43" t="s">
        <v>270</v>
      </c>
      <c r="D350" s="43"/>
      <c r="E350" s="46" t="s">
        <v>98</v>
      </c>
      <c r="F350" s="36">
        <f>SUM(F351)</f>
        <v>15</v>
      </c>
      <c r="G350" s="11"/>
    </row>
    <row r="351" spans="1:7" ht="29.25" customHeight="1">
      <c r="A351" s="32">
        <v>343</v>
      </c>
      <c r="B351" s="37">
        <v>1003</v>
      </c>
      <c r="C351" s="56" t="s">
        <v>270</v>
      </c>
      <c r="D351" s="56" t="s">
        <v>48</v>
      </c>
      <c r="E351" s="39" t="s">
        <v>176</v>
      </c>
      <c r="F351" s="40">
        <v>15</v>
      </c>
      <c r="G351" s="11"/>
    </row>
    <row r="352" spans="1:7" ht="21.75" customHeight="1">
      <c r="A352" s="32">
        <v>344</v>
      </c>
      <c r="B352" s="33">
        <v>1004</v>
      </c>
      <c r="C352" s="43"/>
      <c r="D352" s="43"/>
      <c r="E352" s="31" t="s">
        <v>400</v>
      </c>
      <c r="F352" s="36">
        <f>SUM(F353+F356)</f>
        <v>1343.8</v>
      </c>
      <c r="G352" s="11"/>
    </row>
    <row r="353" spans="1:8" ht="46.5" customHeight="1">
      <c r="A353" s="32">
        <v>345</v>
      </c>
      <c r="B353" s="33">
        <v>1004</v>
      </c>
      <c r="C353" s="34" t="s">
        <v>142</v>
      </c>
      <c r="D353" s="34"/>
      <c r="E353" s="31" t="s">
        <v>332</v>
      </c>
      <c r="F353" s="36">
        <f>SUM(F354)</f>
        <v>33</v>
      </c>
      <c r="G353" s="11"/>
    </row>
    <row r="354" spans="1:8" ht="82.5" customHeight="1">
      <c r="A354" s="32">
        <v>346</v>
      </c>
      <c r="B354" s="33">
        <v>1004</v>
      </c>
      <c r="C354" s="34" t="s">
        <v>389</v>
      </c>
      <c r="D354" s="38"/>
      <c r="E354" s="31" t="s">
        <v>401</v>
      </c>
      <c r="F354" s="36">
        <f>SUM(F355)</f>
        <v>33</v>
      </c>
      <c r="G354" s="11"/>
    </row>
    <row r="355" spans="1:8" ht="22.5" customHeight="1">
      <c r="A355" s="32">
        <v>347</v>
      </c>
      <c r="B355" s="37">
        <v>1004</v>
      </c>
      <c r="C355" s="38" t="s">
        <v>389</v>
      </c>
      <c r="D355" s="38" t="s">
        <v>283</v>
      </c>
      <c r="E355" s="39" t="s">
        <v>284</v>
      </c>
      <c r="F355" s="40">
        <v>33</v>
      </c>
      <c r="G355" s="11"/>
    </row>
    <row r="356" spans="1:8" ht="40.5" customHeight="1">
      <c r="A356" s="32">
        <v>348</v>
      </c>
      <c r="B356" s="33">
        <v>1004</v>
      </c>
      <c r="C356" s="43" t="s">
        <v>219</v>
      </c>
      <c r="D356" s="34"/>
      <c r="E356" s="31" t="s">
        <v>344</v>
      </c>
      <c r="F356" s="36">
        <f>SUM(F357)</f>
        <v>1310.8</v>
      </c>
      <c r="G356" s="11"/>
    </row>
    <row r="357" spans="1:8" ht="64.5" customHeight="1">
      <c r="A357" s="32">
        <v>349</v>
      </c>
      <c r="B357" s="33">
        <v>1004</v>
      </c>
      <c r="C357" s="43" t="s">
        <v>286</v>
      </c>
      <c r="D357" s="34"/>
      <c r="E357" s="31" t="s">
        <v>217</v>
      </c>
      <c r="F357" s="36">
        <f>SUM(F358)</f>
        <v>1310.8</v>
      </c>
      <c r="G357" s="11"/>
    </row>
    <row r="358" spans="1:8" ht="43.5" customHeight="1">
      <c r="A358" s="32">
        <v>350</v>
      </c>
      <c r="B358" s="33">
        <v>1004</v>
      </c>
      <c r="C358" s="80" t="s">
        <v>403</v>
      </c>
      <c r="D358" s="34"/>
      <c r="E358" s="78" t="s">
        <v>402</v>
      </c>
      <c r="F358" s="36">
        <f>SUM(F359)</f>
        <v>1310.8</v>
      </c>
      <c r="G358" s="11"/>
    </row>
    <row r="359" spans="1:8" ht="27" customHeight="1">
      <c r="A359" s="32">
        <v>351</v>
      </c>
      <c r="B359" s="37">
        <v>1004</v>
      </c>
      <c r="C359" s="96" t="s">
        <v>403</v>
      </c>
      <c r="D359" s="38" t="s">
        <v>43</v>
      </c>
      <c r="E359" s="39" t="s">
        <v>44</v>
      </c>
      <c r="F359" s="40">
        <v>1310.8</v>
      </c>
      <c r="G359" s="11"/>
    </row>
    <row r="360" spans="1:8" ht="22.5" customHeight="1">
      <c r="A360" s="32">
        <v>352</v>
      </c>
      <c r="B360" s="33">
        <v>1006</v>
      </c>
      <c r="C360" s="56"/>
      <c r="D360" s="43"/>
      <c r="E360" s="31" t="s">
        <v>36</v>
      </c>
      <c r="F360" s="36">
        <f>SUM(F361)</f>
        <v>2226</v>
      </c>
      <c r="G360" s="11"/>
    </row>
    <row r="361" spans="1:8" ht="44.25" customHeight="1">
      <c r="A361" s="32">
        <v>353</v>
      </c>
      <c r="B361" s="33">
        <v>1006</v>
      </c>
      <c r="C361" s="34" t="s">
        <v>153</v>
      </c>
      <c r="D361" s="34"/>
      <c r="E361" s="66" t="s">
        <v>380</v>
      </c>
      <c r="F361" s="36">
        <f>SUM(F362+F365)</f>
        <v>2226</v>
      </c>
      <c r="G361" s="11"/>
    </row>
    <row r="362" spans="1:8" ht="123" customHeight="1">
      <c r="A362" s="32">
        <v>354</v>
      </c>
      <c r="B362" s="33">
        <v>1006</v>
      </c>
      <c r="C362" s="34" t="s">
        <v>281</v>
      </c>
      <c r="D362" s="34"/>
      <c r="E362" s="31" t="s">
        <v>88</v>
      </c>
      <c r="F362" s="36">
        <f>SUM(F363:F364)</f>
        <v>667.2</v>
      </c>
      <c r="G362" s="11"/>
    </row>
    <row r="363" spans="1:8" ht="27" customHeight="1">
      <c r="A363" s="32">
        <v>355</v>
      </c>
      <c r="B363" s="37">
        <v>1006</v>
      </c>
      <c r="C363" s="38" t="s">
        <v>281</v>
      </c>
      <c r="D363" s="38" t="s">
        <v>45</v>
      </c>
      <c r="E363" s="39" t="s">
        <v>175</v>
      </c>
      <c r="F363" s="40">
        <v>435.2</v>
      </c>
      <c r="G363" s="11"/>
    </row>
    <row r="364" spans="1:8" ht="32.25" customHeight="1">
      <c r="A364" s="32">
        <v>356</v>
      </c>
      <c r="B364" s="37">
        <v>1006</v>
      </c>
      <c r="C364" s="38" t="s">
        <v>281</v>
      </c>
      <c r="D364" s="38" t="s">
        <v>57</v>
      </c>
      <c r="E364" s="39" t="s">
        <v>174</v>
      </c>
      <c r="F364" s="40">
        <v>232</v>
      </c>
      <c r="G364" s="11"/>
    </row>
    <row r="365" spans="1:8" ht="138.75" customHeight="1">
      <c r="A365" s="32">
        <v>357</v>
      </c>
      <c r="B365" s="33">
        <v>1006</v>
      </c>
      <c r="C365" s="34" t="s">
        <v>282</v>
      </c>
      <c r="D365" s="34"/>
      <c r="E365" s="31" t="s">
        <v>89</v>
      </c>
      <c r="F365" s="36">
        <f>SUM(F366:F367)</f>
        <v>1558.8</v>
      </c>
      <c r="G365" s="11"/>
    </row>
    <row r="366" spans="1:8" ht="27.75" customHeight="1">
      <c r="A366" s="32">
        <v>358</v>
      </c>
      <c r="B366" s="37">
        <v>1006</v>
      </c>
      <c r="C366" s="38" t="s">
        <v>282</v>
      </c>
      <c r="D366" s="38" t="s">
        <v>45</v>
      </c>
      <c r="E366" s="39" t="s">
        <v>175</v>
      </c>
      <c r="F366" s="40">
        <v>1036</v>
      </c>
      <c r="G366" s="11"/>
    </row>
    <row r="367" spans="1:8" s="5" customFormat="1" ht="30.75" customHeight="1">
      <c r="A367" s="32">
        <v>359</v>
      </c>
      <c r="B367" s="37">
        <v>1006</v>
      </c>
      <c r="C367" s="38" t="s">
        <v>282</v>
      </c>
      <c r="D367" s="38" t="s">
        <v>57</v>
      </c>
      <c r="E367" s="39" t="s">
        <v>174</v>
      </c>
      <c r="F367" s="40">
        <v>522.79999999999995</v>
      </c>
      <c r="G367" s="10"/>
      <c r="H367"/>
    </row>
    <row r="368" spans="1:8" ht="22.5" customHeight="1">
      <c r="A368" s="32">
        <v>360</v>
      </c>
      <c r="B368" s="33">
        <v>1100</v>
      </c>
      <c r="C368" s="43"/>
      <c r="D368" s="43"/>
      <c r="E368" s="31" t="s">
        <v>32</v>
      </c>
      <c r="F368" s="36">
        <f>SUM(F369)</f>
        <v>9100</v>
      </c>
      <c r="G368" s="10" t="e">
        <f>G372+#REF!+G387</f>
        <v>#REF!</v>
      </c>
      <c r="H368" s="5"/>
    </row>
    <row r="369" spans="1:8" ht="21" customHeight="1">
      <c r="A369" s="32">
        <v>361</v>
      </c>
      <c r="B369" s="33">
        <v>1102</v>
      </c>
      <c r="C369" s="43"/>
      <c r="D369" s="43"/>
      <c r="E369" s="31" t="s">
        <v>167</v>
      </c>
      <c r="F369" s="36">
        <f>SUM(F370)</f>
        <v>9100</v>
      </c>
      <c r="G369" s="10"/>
    </row>
    <row r="370" spans="1:8" ht="48.75" customHeight="1">
      <c r="A370" s="32">
        <v>362</v>
      </c>
      <c r="B370" s="33">
        <v>1102</v>
      </c>
      <c r="C370" s="34" t="s">
        <v>126</v>
      </c>
      <c r="D370" s="34"/>
      <c r="E370" s="66" t="s">
        <v>328</v>
      </c>
      <c r="F370" s="36">
        <f>SUM(F371+F373)</f>
        <v>9100</v>
      </c>
      <c r="G370" s="10"/>
    </row>
    <row r="371" spans="1:8" ht="40.5" customHeight="1">
      <c r="A371" s="32">
        <v>363</v>
      </c>
      <c r="B371" s="33">
        <v>1102</v>
      </c>
      <c r="C371" s="34" t="s">
        <v>163</v>
      </c>
      <c r="D371" s="34"/>
      <c r="E371" s="50" t="s">
        <v>97</v>
      </c>
      <c r="F371" s="36">
        <f>SUM(F372)</f>
        <v>100</v>
      </c>
      <c r="G371" s="10"/>
    </row>
    <row r="372" spans="1:8" ht="34.5" customHeight="1">
      <c r="A372" s="32">
        <v>364</v>
      </c>
      <c r="B372" s="37">
        <v>1102</v>
      </c>
      <c r="C372" s="38" t="s">
        <v>163</v>
      </c>
      <c r="D372" s="38" t="s">
        <v>57</v>
      </c>
      <c r="E372" s="39" t="s">
        <v>174</v>
      </c>
      <c r="F372" s="40">
        <v>100</v>
      </c>
      <c r="G372" s="10" t="e">
        <f>G373</f>
        <v>#REF!</v>
      </c>
    </row>
    <row r="373" spans="1:8" ht="33.75" customHeight="1">
      <c r="A373" s="32">
        <v>365</v>
      </c>
      <c r="B373" s="33">
        <v>1102</v>
      </c>
      <c r="C373" s="34" t="s">
        <v>164</v>
      </c>
      <c r="D373" s="34"/>
      <c r="E373" s="31" t="s">
        <v>91</v>
      </c>
      <c r="F373" s="36">
        <f>SUM(F374:F376)</f>
        <v>9000</v>
      </c>
      <c r="G373" s="10" t="e">
        <f>G374</f>
        <v>#REF!</v>
      </c>
    </row>
    <row r="374" spans="1:8" ht="27" customHeight="1">
      <c r="A374" s="32">
        <v>366</v>
      </c>
      <c r="B374" s="37">
        <v>1102</v>
      </c>
      <c r="C374" s="38" t="s">
        <v>164</v>
      </c>
      <c r="D374" s="38" t="s">
        <v>39</v>
      </c>
      <c r="E374" s="39" t="s">
        <v>61</v>
      </c>
      <c r="F374" s="40">
        <v>7166.2</v>
      </c>
      <c r="G374" s="10" t="e">
        <f>#REF!</f>
        <v>#REF!</v>
      </c>
    </row>
    <row r="375" spans="1:8" ht="28.5" customHeight="1">
      <c r="A375" s="32">
        <v>367</v>
      </c>
      <c r="B375" s="37">
        <v>1102</v>
      </c>
      <c r="C375" s="38" t="s">
        <v>164</v>
      </c>
      <c r="D375" s="38" t="s">
        <v>57</v>
      </c>
      <c r="E375" s="39" t="s">
        <v>90</v>
      </c>
      <c r="F375" s="40">
        <v>1801.8</v>
      </c>
      <c r="G375" s="10" t="e">
        <f>#REF!+#REF!</f>
        <v>#REF!</v>
      </c>
    </row>
    <row r="376" spans="1:8" ht="21.75" customHeight="1">
      <c r="A376" s="32">
        <v>368</v>
      </c>
      <c r="B376" s="37">
        <v>1102</v>
      </c>
      <c r="C376" s="38" t="s">
        <v>164</v>
      </c>
      <c r="D376" s="38" t="s">
        <v>171</v>
      </c>
      <c r="E376" s="39" t="s">
        <v>172</v>
      </c>
      <c r="F376" s="40">
        <v>32</v>
      </c>
      <c r="G376" s="10"/>
    </row>
    <row r="377" spans="1:8" ht="24" customHeight="1">
      <c r="A377" s="32">
        <v>369</v>
      </c>
      <c r="B377" s="33">
        <v>1200</v>
      </c>
      <c r="C377" s="34"/>
      <c r="D377" s="34"/>
      <c r="E377" s="35" t="s">
        <v>51</v>
      </c>
      <c r="F377" s="36">
        <f>SUM(F378)</f>
        <v>503</v>
      </c>
      <c r="G377" s="12"/>
    </row>
    <row r="378" spans="1:8" ht="23.25" customHeight="1">
      <c r="A378" s="32">
        <v>370</v>
      </c>
      <c r="B378" s="33">
        <v>1202</v>
      </c>
      <c r="C378" s="34"/>
      <c r="D378" s="34"/>
      <c r="E378" s="35" t="s">
        <v>168</v>
      </c>
      <c r="F378" s="36">
        <f>SUM(F379+F382)</f>
        <v>503</v>
      </c>
      <c r="G378" s="11">
        <v>7823</v>
      </c>
    </row>
    <row r="379" spans="1:8" ht="41.25" customHeight="1">
      <c r="A379" s="32">
        <v>371</v>
      </c>
      <c r="B379" s="33">
        <v>1202</v>
      </c>
      <c r="C379" s="34" t="s">
        <v>108</v>
      </c>
      <c r="D379" s="34"/>
      <c r="E379" s="31" t="s">
        <v>320</v>
      </c>
      <c r="F379" s="36">
        <f>SUM(F380)</f>
        <v>353</v>
      </c>
      <c r="G379" s="11"/>
    </row>
    <row r="380" spans="1:8" ht="39" customHeight="1">
      <c r="A380" s="32">
        <v>372</v>
      </c>
      <c r="B380" s="33">
        <v>1202</v>
      </c>
      <c r="C380" s="34" t="s">
        <v>157</v>
      </c>
      <c r="D380" s="34"/>
      <c r="E380" s="31" t="s">
        <v>92</v>
      </c>
      <c r="F380" s="36">
        <f>SUM(F381)</f>
        <v>353</v>
      </c>
      <c r="G380" s="13" t="e">
        <f>#REF!</f>
        <v>#REF!</v>
      </c>
    </row>
    <row r="381" spans="1:8" ht="21" customHeight="1">
      <c r="A381" s="32">
        <v>373</v>
      </c>
      <c r="B381" s="37">
        <v>1202</v>
      </c>
      <c r="C381" s="38" t="s">
        <v>157</v>
      </c>
      <c r="D381" s="38" t="s">
        <v>232</v>
      </c>
      <c r="E381" s="57" t="s">
        <v>274</v>
      </c>
      <c r="F381" s="40">
        <v>353</v>
      </c>
      <c r="G381" s="13"/>
    </row>
    <row r="382" spans="1:8" ht="24.75" customHeight="1">
      <c r="A382" s="32">
        <v>374</v>
      </c>
      <c r="B382" s="33">
        <v>1202</v>
      </c>
      <c r="C382" s="34" t="s">
        <v>103</v>
      </c>
      <c r="D382" s="38"/>
      <c r="E382" s="31" t="s">
        <v>54</v>
      </c>
      <c r="F382" s="36">
        <f>SUM(F383)</f>
        <v>150</v>
      </c>
      <c r="G382" s="13"/>
    </row>
    <row r="383" spans="1:8" ht="35.25" customHeight="1">
      <c r="A383" s="32">
        <v>375</v>
      </c>
      <c r="B383" s="33">
        <v>1202</v>
      </c>
      <c r="C383" s="34" t="s">
        <v>162</v>
      </c>
      <c r="D383" s="38"/>
      <c r="E383" s="31" t="s">
        <v>93</v>
      </c>
      <c r="F383" s="36">
        <f>SUM(F384)</f>
        <v>150</v>
      </c>
      <c r="G383" s="13"/>
    </row>
    <row r="384" spans="1:8" s="4" customFormat="1" ht="24" customHeight="1">
      <c r="A384" s="32">
        <v>376</v>
      </c>
      <c r="B384" s="37">
        <v>1202</v>
      </c>
      <c r="C384" s="38" t="s">
        <v>162</v>
      </c>
      <c r="D384" s="38" t="s">
        <v>232</v>
      </c>
      <c r="E384" s="57" t="s">
        <v>274</v>
      </c>
      <c r="F384" s="40">
        <v>150</v>
      </c>
      <c r="G384" s="12"/>
      <c r="H384"/>
    </row>
    <row r="385" spans="1:10" ht="35.25" customHeight="1">
      <c r="A385" s="32">
        <v>377</v>
      </c>
      <c r="B385" s="37"/>
      <c r="C385" s="38"/>
      <c r="D385" s="38"/>
      <c r="E385" s="35" t="s">
        <v>30</v>
      </c>
      <c r="F385" s="58">
        <f>SUM(F9+F74+F80+F104+F170+F205+F210+F298+F318+F368+F377)</f>
        <v>332268.7</v>
      </c>
      <c r="G385" s="11"/>
    </row>
    <row r="386" spans="1:10" ht="27.75" customHeight="1">
      <c r="A386" s="99"/>
      <c r="B386" s="99"/>
      <c r="C386" s="99"/>
      <c r="D386" s="99"/>
      <c r="E386" s="99"/>
      <c r="F386" s="99"/>
      <c r="G386" s="11"/>
    </row>
    <row r="387" spans="1:10" s="5" customFormat="1" ht="15">
      <c r="A387" s="100" t="s">
        <v>393</v>
      </c>
      <c r="B387" s="100"/>
      <c r="C387" s="100"/>
      <c r="D387" s="100"/>
      <c r="E387" s="100"/>
      <c r="F387" s="100"/>
      <c r="G387" s="10" t="e">
        <f>#REF!+G391</f>
        <v>#REF!</v>
      </c>
      <c r="H387"/>
    </row>
    <row r="388" spans="1:10" s="5" customFormat="1">
      <c r="A388"/>
      <c r="B388" s="15"/>
      <c r="C388" s="15"/>
      <c r="D388" s="15"/>
      <c r="E388" s="20"/>
      <c r="F388" s="6"/>
      <c r="G388" s="10"/>
    </row>
    <row r="389" spans="1:10" s="4" customFormat="1">
      <c r="A389"/>
      <c r="B389" s="15"/>
      <c r="C389" s="15"/>
      <c r="D389" s="15"/>
      <c r="E389" s="20"/>
      <c r="F389" s="6"/>
      <c r="G389" s="12"/>
      <c r="H389" s="5"/>
      <c r="I389" s="98"/>
      <c r="J389" s="98"/>
    </row>
    <row r="390" spans="1:10" s="5" customFormat="1" ht="24.75" customHeight="1">
      <c r="A390"/>
      <c r="B390" s="15"/>
      <c r="C390" s="15"/>
      <c r="D390" s="15"/>
      <c r="E390" s="20"/>
      <c r="F390" s="6"/>
      <c r="G390" s="10"/>
      <c r="H390" s="4"/>
    </row>
    <row r="391" spans="1:10">
      <c r="G391" s="13" t="e">
        <f>#REF!</f>
        <v>#REF!</v>
      </c>
      <c r="H391" s="5"/>
    </row>
    <row r="392" spans="1:10" ht="16.5" customHeight="1">
      <c r="G392" s="10" t="e">
        <f>G9+G74+G80+#REF!+#REF!+G207+#REF!+G322+G368+#REF!+#REF!</f>
        <v>#REF!</v>
      </c>
    </row>
    <row r="393" spans="1:10" ht="12.75" customHeight="1">
      <c r="G393" s="7"/>
    </row>
    <row r="394" spans="1:10">
      <c r="G394" s="23"/>
    </row>
    <row r="396" spans="1:10">
      <c r="G396" s="14"/>
    </row>
  </sheetData>
  <autoFilter ref="A8:G394"/>
  <mergeCells count="10">
    <mergeCell ref="E1:F1"/>
    <mergeCell ref="E2:F2"/>
    <mergeCell ref="E3:F3"/>
    <mergeCell ref="B4:F4"/>
    <mergeCell ref="H197:J197"/>
    <mergeCell ref="I389:J389"/>
    <mergeCell ref="A386:F386"/>
    <mergeCell ref="A387:F387"/>
    <mergeCell ref="H174:J174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2021-03-18T09:38:03Z</cp:lastPrinted>
  <dcterms:created xsi:type="dcterms:W3CDTF">1996-10-08T23:32:33Z</dcterms:created>
  <dcterms:modified xsi:type="dcterms:W3CDTF">2021-03-29T11:19:41Z</dcterms:modified>
</cp:coreProperties>
</file>