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'прилож.1'!$A$1:$Q$65</definedName>
  </definedNames>
  <calcPr fullCalcOnLoad="1"/>
</workbook>
</file>

<file path=xl/sharedStrings.xml><?xml version="1.0" encoding="utf-8"?>
<sst xmlns="http://schemas.openxmlformats.org/spreadsheetml/2006/main" count="296" uniqueCount="94">
  <si>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</si>
  <si>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</si>
  <si>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</si>
  <si>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</si>
  <si>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</si>
  <si>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</si>
  <si>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</si>
  <si>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</si>
  <si>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</si>
  <si>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</si>
  <si>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</si>
  <si>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</si>
  <si>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</si>
  <si>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</si>
  <si>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</si>
  <si>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</si>
  <si>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</si>
  <si>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</si>
  <si>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</si>
  <si>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</si>
  <si>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</si>
  <si>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</si>
  <si>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</si>
  <si>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</si>
  <si>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</si>
  <si>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</si>
  <si>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</si>
  <si>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</si>
  <si>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</si>
  <si>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</si>
  <si>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</si>
  <si>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</si>
  <si>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</si>
  <si>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</si>
  <si>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</si>
  <si>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</si>
  <si>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</si>
  <si>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</si>
  <si>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</si>
  <si>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</si>
  <si>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</si>
  <si>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</si>
  <si>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</si>
  <si>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</si>
  <si>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</si>
  <si>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</si>
  <si>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</si>
  <si>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</si>
  <si>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</si>
  <si>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</si>
  <si>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</si>
  <si>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</si>
  <si>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</si>
  <si>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</si>
  <si>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</si>
  <si>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</si>
  <si>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</si>
  <si>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</si>
  <si>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</si>
  <si>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</si>
  <si>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</si>
  <si>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</si>
  <si>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</si>
  <si>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</si>
  <si>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</si>
  <si>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</si>
  <si>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</si>
  <si>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</si>
  <si>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</si>
  <si>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</si>
  <si>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</si>
  <si>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</si>
  <si>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</si>
  <si>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</si>
  <si>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</si>
  <si>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</si>
  <si>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</si>
  <si>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</si>
  <si>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</si>
  <si>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</si>
  <si>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</si>
  <si>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</si>
  <si>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</si>
  <si>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</si>
  <si>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</si>
  <si>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</si>
  <si>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</si>
  <si>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</si>
  <si>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А.В.Лызлов</t>
  </si>
  <si>
    <t>СВОД  ДОХОДОВ БЮДЖЕТА МАХНЁВСКОГО МУНИЦИПАЛЬНОГО ОБРАЗОВАНИЯ НА 2017 ГОД</t>
  </si>
  <si>
    <t xml:space="preserve"> к Решению Думы Махнёвского муниципального образования     2016 №     </t>
  </si>
  <si>
    <t>23520,1*5%=1176,0</t>
  </si>
  <si>
    <t>1176,0+268,7 (остаток на счете на 01.01.2016г) = 1444,7 (объем дефицита допустимый)</t>
  </si>
  <si>
    <t>23450-84%=3752    23450-3752=1968    43218,1-19698 =23520,1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</si>
</sst>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5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SheetLayoutView="87" zoomScalePageLayoutView="0" workbookViewId="0" topLeftCell="A1">
      <selection activeCell="P15" sqref="P15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66"/>
      <c r="K1" s="166"/>
      <c r="L1" s="165"/>
      <c r="M1" s="165"/>
      <c r="N1" s="165"/>
      <c r="O1" s="165"/>
      <c r="P1" s="165"/>
      <c r="Q1" s="64"/>
    </row>
    <row r="2" spans="10:17" ht="12.75" hidden="1">
      <c r="J2" s="164"/>
      <c r="K2" s="164"/>
      <c r="L2" s="165"/>
      <c r="M2" s="165"/>
      <c r="N2" s="165"/>
      <c r="O2" s="165"/>
      <c r="P2" s="165"/>
      <c r="Q2" s="64"/>
    </row>
    <row r="3" spans="10:17" ht="12.75" hidden="1">
      <c r="J3" s="172"/>
      <c r="K3" s="172"/>
      <c r="L3" s="173"/>
      <c r="M3" s="173"/>
      <c r="N3" s="173"/>
      <c r="O3" s="173"/>
      <c r="P3" s="173"/>
      <c r="Q3" s="65"/>
    </row>
    <row r="4" spans="10:17" ht="15" hidden="1">
      <c r="J4" s="174"/>
      <c r="K4" s="174"/>
      <c r="L4" s="174"/>
      <c r="M4" s="174"/>
      <c r="N4" s="174"/>
      <c r="O4" s="174"/>
      <c r="P4" s="174"/>
      <c r="Q4" s="66"/>
    </row>
    <row r="5" spans="10:17" ht="15">
      <c r="J5" s="164" t="s">
        <v>85</v>
      </c>
      <c r="K5" s="165"/>
      <c r="L5" s="165"/>
      <c r="M5" s="165"/>
      <c r="N5" s="165"/>
      <c r="O5" s="165"/>
      <c r="P5" s="165"/>
      <c r="Q5" s="66"/>
    </row>
    <row r="6" spans="10:17" ht="15">
      <c r="J6" s="166" t="s">
        <v>90</v>
      </c>
      <c r="K6" s="166"/>
      <c r="L6" s="166"/>
      <c r="M6" s="166"/>
      <c r="N6" s="166"/>
      <c r="O6" s="166"/>
      <c r="P6" s="166"/>
      <c r="Q6" s="66"/>
    </row>
    <row r="7" spans="1:26" ht="26.25" customHeight="1">
      <c r="A7" s="200" t="s">
        <v>89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26" ht="24.75" customHeight="1" hidden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6" ht="44.25" customHeight="1" thickBot="1">
      <c r="A12" s="45" t="s">
        <v>5</v>
      </c>
      <c r="B12" s="183" t="s">
        <v>45</v>
      </c>
      <c r="C12" s="184"/>
      <c r="D12" s="184"/>
      <c r="E12" s="184"/>
      <c r="F12" s="184"/>
      <c r="G12" s="184"/>
      <c r="H12" s="184"/>
      <c r="I12" s="185"/>
      <c r="J12" s="4" t="s">
        <v>46</v>
      </c>
      <c r="K12" s="31" t="s">
        <v>67</v>
      </c>
      <c r="L12" s="43" t="s">
        <v>68</v>
      </c>
      <c r="M12" s="41" t="s">
        <v>65</v>
      </c>
      <c r="N12" s="41" t="s">
        <v>65</v>
      </c>
      <c r="O12" s="42" t="s">
        <v>66</v>
      </c>
      <c r="P12" s="148" t="s">
        <v>84</v>
      </c>
    </row>
    <row r="13" spans="1:16" ht="12" customHeight="1" thickBot="1">
      <c r="A13" s="24">
        <v>1</v>
      </c>
      <c r="B13" s="186">
        <v>2</v>
      </c>
      <c r="C13" s="187"/>
      <c r="D13" s="187"/>
      <c r="E13" s="187"/>
      <c r="F13" s="187"/>
      <c r="G13" s="187"/>
      <c r="H13" s="187"/>
      <c r="I13" s="188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</row>
    <row r="14" spans="1:24" ht="15" customHeight="1">
      <c r="A14" s="79">
        <v>1</v>
      </c>
      <c r="B14" s="80" t="s">
        <v>2</v>
      </c>
      <c r="C14" s="81" t="s">
        <v>0</v>
      </c>
      <c r="D14" s="82" t="s">
        <v>3</v>
      </c>
      <c r="E14" s="189" t="s">
        <v>4</v>
      </c>
      <c r="F14" s="190"/>
      <c r="G14" s="82" t="s">
        <v>3</v>
      </c>
      <c r="H14" s="82" t="s">
        <v>1</v>
      </c>
      <c r="I14" s="83" t="s">
        <v>2</v>
      </c>
      <c r="J14" s="75" t="s">
        <v>29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4">
        <f>SUM(P15+P17+P19+P23+P26+P27+P29+P31+P33)</f>
        <v>43268.09999999999</v>
      </c>
      <c r="Q14" s="125"/>
      <c r="R14" s="195" t="s">
        <v>93</v>
      </c>
      <c r="S14" s="196"/>
      <c r="T14" s="196"/>
      <c r="U14" s="196"/>
      <c r="V14" s="196"/>
      <c r="W14" s="197"/>
      <c r="X14" s="197"/>
    </row>
    <row r="15" spans="1:24" ht="12" customHeight="1">
      <c r="A15" s="25">
        <v>2</v>
      </c>
      <c r="B15" s="67" t="s">
        <v>2</v>
      </c>
      <c r="C15" s="67" t="s">
        <v>0</v>
      </c>
      <c r="D15" s="13" t="s">
        <v>6</v>
      </c>
      <c r="E15" s="193" t="s">
        <v>4</v>
      </c>
      <c r="F15" s="194"/>
      <c r="G15" s="13" t="s">
        <v>3</v>
      </c>
      <c r="H15" s="13" t="s">
        <v>1</v>
      </c>
      <c r="I15" s="77" t="s">
        <v>2</v>
      </c>
      <c r="J15" s="73" t="s">
        <v>30</v>
      </c>
      <c r="K15" s="74">
        <f aca="true" t="shared" si="0" ref="K15:P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4">
        <f t="shared" si="0"/>
        <v>23450</v>
      </c>
      <c r="Q15" s="93"/>
      <c r="R15" s="199" t="s">
        <v>91</v>
      </c>
      <c r="S15" s="199"/>
      <c r="T15" s="197"/>
      <c r="U15" s="93"/>
      <c r="V15" s="93"/>
      <c r="W15" s="93"/>
      <c r="X15" s="93"/>
    </row>
    <row r="16" spans="1:25" ht="12" customHeight="1">
      <c r="A16" s="16">
        <v>3</v>
      </c>
      <c r="B16" s="23" t="s">
        <v>2</v>
      </c>
      <c r="C16" s="44" t="s">
        <v>0</v>
      </c>
      <c r="D16" s="11" t="s">
        <v>6</v>
      </c>
      <c r="E16" s="170" t="s">
        <v>7</v>
      </c>
      <c r="F16" s="171"/>
      <c r="G16" s="11" t="s">
        <v>6</v>
      </c>
      <c r="H16" s="11" t="s">
        <v>1</v>
      </c>
      <c r="I16" s="17" t="s">
        <v>8</v>
      </c>
      <c r="J16" s="18" t="s">
        <v>31</v>
      </c>
      <c r="K16" s="33">
        <v>21241.3</v>
      </c>
      <c r="L16" s="33">
        <v>15920.9</v>
      </c>
      <c r="N16" s="33">
        <v>21240</v>
      </c>
      <c r="O16" s="118">
        <v>21870</v>
      </c>
      <c r="P16" s="120">
        <v>23450</v>
      </c>
      <c r="Q16" s="93"/>
      <c r="R16" s="195" t="s">
        <v>92</v>
      </c>
      <c r="S16" s="196"/>
      <c r="T16" s="196"/>
      <c r="U16" s="196"/>
      <c r="V16" s="196"/>
      <c r="W16" s="196"/>
      <c r="X16" s="196"/>
      <c r="Y16" s="197"/>
    </row>
    <row r="17" spans="1:20" ht="39" customHeight="1">
      <c r="A17" s="25">
        <v>4</v>
      </c>
      <c r="B17" s="90" t="s">
        <v>2</v>
      </c>
      <c r="C17" s="85" t="s">
        <v>0</v>
      </c>
      <c r="D17" s="13" t="s">
        <v>71</v>
      </c>
      <c r="E17" s="193" t="s">
        <v>4</v>
      </c>
      <c r="F17" s="194"/>
      <c r="G17" s="13" t="s">
        <v>3</v>
      </c>
      <c r="H17" s="13" t="s">
        <v>1</v>
      </c>
      <c r="I17" s="77" t="s">
        <v>2</v>
      </c>
      <c r="J17" s="73" t="s">
        <v>78</v>
      </c>
      <c r="K17" s="91"/>
      <c r="L17" s="91"/>
      <c r="M17" s="92"/>
      <c r="N17" s="91"/>
      <c r="O17" s="111"/>
      <c r="P17" s="134">
        <f>P18</f>
        <v>6059.2</v>
      </c>
      <c r="Q17" s="93"/>
      <c r="R17" s="1">
        <v>1464.3</v>
      </c>
      <c r="T17" s="84"/>
    </row>
    <row r="18" spans="1:17" ht="23.25" customHeight="1">
      <c r="A18" s="60">
        <v>5</v>
      </c>
      <c r="B18" s="23" t="s">
        <v>2</v>
      </c>
      <c r="C18" s="87" t="s">
        <v>0</v>
      </c>
      <c r="D18" s="22" t="s">
        <v>71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79</v>
      </c>
      <c r="K18" s="32"/>
      <c r="L18" s="32"/>
      <c r="N18" s="32"/>
      <c r="O18" s="133"/>
      <c r="P18" s="120">
        <v>6059.2</v>
      </c>
      <c r="Q18" s="123"/>
    </row>
    <row r="19" spans="1:16" ht="12.75">
      <c r="A19" s="25">
        <v>6</v>
      </c>
      <c r="B19" s="67" t="s">
        <v>2</v>
      </c>
      <c r="C19" s="67" t="s">
        <v>0</v>
      </c>
      <c r="D19" s="13" t="s">
        <v>9</v>
      </c>
      <c r="E19" s="181" t="s">
        <v>4</v>
      </c>
      <c r="F19" s="182"/>
      <c r="G19" s="13" t="s">
        <v>3</v>
      </c>
      <c r="H19" s="13" t="s">
        <v>1</v>
      </c>
      <c r="I19" s="77" t="s">
        <v>2</v>
      </c>
      <c r="J19" s="73" t="s">
        <v>32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4">
        <f>P21+P22+P20</f>
        <v>1470</v>
      </c>
    </row>
    <row r="20" spans="1:16" ht="31.5" customHeight="1">
      <c r="A20" s="25">
        <v>7</v>
      </c>
      <c r="B20" s="152" t="s">
        <v>2</v>
      </c>
      <c r="C20" s="150" t="s">
        <v>0</v>
      </c>
      <c r="D20" s="11" t="s">
        <v>9</v>
      </c>
      <c r="E20" s="170" t="s">
        <v>13</v>
      </c>
      <c r="F20" s="171" t="s">
        <v>2</v>
      </c>
      <c r="G20" s="11" t="s">
        <v>6</v>
      </c>
      <c r="H20" s="11" t="s">
        <v>1</v>
      </c>
      <c r="I20" s="17" t="s">
        <v>8</v>
      </c>
      <c r="J20" s="18" t="s">
        <v>87</v>
      </c>
      <c r="K20" s="74"/>
      <c r="L20" s="74"/>
      <c r="M20" s="151"/>
      <c r="N20" s="74"/>
      <c r="O20" s="112"/>
      <c r="P20" s="120">
        <v>500</v>
      </c>
    </row>
    <row r="21" spans="1:16" ht="25.5">
      <c r="A21" s="16">
        <v>8</v>
      </c>
      <c r="B21" s="23" t="s">
        <v>2</v>
      </c>
      <c r="C21" s="44" t="s">
        <v>0</v>
      </c>
      <c r="D21" s="11" t="s">
        <v>9</v>
      </c>
      <c r="E21" s="170" t="s">
        <v>7</v>
      </c>
      <c r="F21" s="171"/>
      <c r="G21" s="11" t="s">
        <v>10</v>
      </c>
      <c r="H21" s="11" t="s">
        <v>1</v>
      </c>
      <c r="I21" s="17" t="s">
        <v>8</v>
      </c>
      <c r="J21" s="18" t="s">
        <v>33</v>
      </c>
      <c r="K21" s="33">
        <v>750</v>
      </c>
      <c r="L21" s="33">
        <v>751</v>
      </c>
      <c r="N21" s="33">
        <v>790</v>
      </c>
      <c r="O21" s="118">
        <v>810</v>
      </c>
      <c r="P21" s="120">
        <v>920</v>
      </c>
    </row>
    <row r="22" spans="1:16" ht="12.75">
      <c r="A22" s="16">
        <v>9</v>
      </c>
      <c r="B22" s="44" t="s">
        <v>2</v>
      </c>
      <c r="C22" s="44" t="s">
        <v>0</v>
      </c>
      <c r="D22" s="11" t="s">
        <v>9</v>
      </c>
      <c r="E22" s="170" t="s">
        <v>11</v>
      </c>
      <c r="F22" s="171"/>
      <c r="G22" s="11" t="s">
        <v>6</v>
      </c>
      <c r="H22" s="11" t="s">
        <v>1</v>
      </c>
      <c r="I22" s="17" t="s">
        <v>8</v>
      </c>
      <c r="J22" s="18" t="s">
        <v>34</v>
      </c>
      <c r="K22" s="32">
        <v>12</v>
      </c>
      <c r="L22" s="32">
        <v>11.3</v>
      </c>
      <c r="N22" s="33">
        <v>2</v>
      </c>
      <c r="O22" s="118">
        <v>5</v>
      </c>
      <c r="P22" s="120">
        <v>50</v>
      </c>
    </row>
    <row r="23" spans="1:16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81" t="s">
        <v>4</v>
      </c>
      <c r="F23" s="182"/>
      <c r="G23" s="13" t="s">
        <v>3</v>
      </c>
      <c r="H23" s="13" t="s">
        <v>1</v>
      </c>
      <c r="I23" s="77" t="s">
        <v>2</v>
      </c>
      <c r="J23" s="73" t="s">
        <v>36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5">
        <f t="shared" si="1"/>
        <v>1620</v>
      </c>
    </row>
    <row r="24" spans="1:16" ht="12.75">
      <c r="A24" s="16">
        <v>11</v>
      </c>
      <c r="B24" s="44" t="s">
        <v>2</v>
      </c>
      <c r="C24" s="44" t="s">
        <v>0</v>
      </c>
      <c r="D24" s="11" t="s">
        <v>12</v>
      </c>
      <c r="E24" s="170" t="s">
        <v>13</v>
      </c>
      <c r="F24" s="171"/>
      <c r="G24" s="11" t="s">
        <v>3</v>
      </c>
      <c r="H24" s="11" t="s">
        <v>1</v>
      </c>
      <c r="I24" s="17" t="s">
        <v>8</v>
      </c>
      <c r="J24" s="18" t="s">
        <v>35</v>
      </c>
      <c r="K24" s="32">
        <v>300</v>
      </c>
      <c r="L24" s="32">
        <v>182.5</v>
      </c>
      <c r="N24" s="33">
        <v>300</v>
      </c>
      <c r="O24" s="118">
        <v>300</v>
      </c>
      <c r="P24" s="120">
        <v>500</v>
      </c>
    </row>
    <row r="25" spans="1:18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70" t="s">
        <v>15</v>
      </c>
      <c r="F25" s="171"/>
      <c r="G25" s="11" t="s">
        <v>3</v>
      </c>
      <c r="H25" s="11" t="s">
        <v>1</v>
      </c>
      <c r="I25" s="17" t="s">
        <v>8</v>
      </c>
      <c r="J25" s="12" t="s">
        <v>37</v>
      </c>
      <c r="K25" s="34">
        <v>750</v>
      </c>
      <c r="L25" s="34">
        <v>637.9</v>
      </c>
      <c r="N25" s="33">
        <v>680</v>
      </c>
      <c r="O25" s="118">
        <v>700</v>
      </c>
      <c r="P25" s="120">
        <v>1120</v>
      </c>
      <c r="Q25" s="1"/>
      <c r="R25" s="1"/>
    </row>
    <row r="26" spans="1:18" s="2" customFormat="1" ht="15" customHeight="1">
      <c r="A26" s="25">
        <v>13</v>
      </c>
      <c r="B26" s="67" t="s">
        <v>2</v>
      </c>
      <c r="C26" s="67" t="s">
        <v>0</v>
      </c>
      <c r="D26" s="13" t="s">
        <v>52</v>
      </c>
      <c r="E26" s="181" t="s">
        <v>4</v>
      </c>
      <c r="F26" s="182"/>
      <c r="G26" s="13" t="s">
        <v>3</v>
      </c>
      <c r="H26" s="13" t="s">
        <v>1</v>
      </c>
      <c r="I26" s="77" t="s">
        <v>2</v>
      </c>
      <c r="J26" s="15" t="s">
        <v>53</v>
      </c>
      <c r="K26" s="68">
        <v>25</v>
      </c>
      <c r="L26" s="68">
        <v>43.2</v>
      </c>
      <c r="M26" s="72"/>
      <c r="N26" s="70">
        <v>53</v>
      </c>
      <c r="O26" s="122">
        <v>40</v>
      </c>
      <c r="P26" s="136">
        <v>450</v>
      </c>
      <c r="Q26" s="1"/>
      <c r="R26" s="1"/>
    </row>
    <row r="27" spans="1:18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81" t="s">
        <v>4</v>
      </c>
      <c r="F27" s="182"/>
      <c r="G27" s="13" t="s">
        <v>3</v>
      </c>
      <c r="H27" s="13" t="s">
        <v>1</v>
      </c>
      <c r="I27" s="77" t="s">
        <v>2</v>
      </c>
      <c r="J27" s="15" t="s">
        <v>48</v>
      </c>
      <c r="K27" s="68">
        <f aca="true" t="shared" si="2" ref="K27:P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5">
        <f t="shared" si="2"/>
        <v>1565.2</v>
      </c>
      <c r="Q27" s="1"/>
      <c r="R27" s="1"/>
    </row>
    <row r="28" spans="1:18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70" t="s">
        <v>20</v>
      </c>
      <c r="F28" s="171"/>
      <c r="G28" s="11" t="s">
        <v>3</v>
      </c>
      <c r="H28" s="11" t="s">
        <v>1</v>
      </c>
      <c r="I28" s="17" t="s">
        <v>21</v>
      </c>
      <c r="J28" s="19" t="s">
        <v>61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20">
        <v>1565.2</v>
      </c>
      <c r="Q28" s="1"/>
      <c r="R28" s="1"/>
    </row>
    <row r="29" spans="1:18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81" t="s">
        <v>4</v>
      </c>
      <c r="F29" s="182"/>
      <c r="G29" s="13" t="s">
        <v>3</v>
      </c>
      <c r="H29" s="13" t="s">
        <v>1</v>
      </c>
      <c r="I29" s="77" t="s">
        <v>2</v>
      </c>
      <c r="J29" s="71" t="s">
        <v>38</v>
      </c>
      <c r="K29" s="68">
        <v>35</v>
      </c>
      <c r="L29" s="68">
        <f>L30</f>
        <v>23.3</v>
      </c>
      <c r="M29" s="68">
        <f>M30</f>
        <v>0</v>
      </c>
      <c r="N29" s="68">
        <f>N30</f>
        <v>25</v>
      </c>
      <c r="O29" s="113">
        <f>O30</f>
        <v>35</v>
      </c>
      <c r="P29" s="135">
        <f>P30</f>
        <v>11.5</v>
      </c>
      <c r="Q29" s="1"/>
      <c r="R29" s="1"/>
    </row>
    <row r="30" spans="1:18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70" t="s">
        <v>13</v>
      </c>
      <c r="F30" s="171"/>
      <c r="G30" s="11" t="s">
        <v>6</v>
      </c>
      <c r="H30" s="11" t="s">
        <v>1</v>
      </c>
      <c r="I30" s="17" t="s">
        <v>21</v>
      </c>
      <c r="J30" s="12" t="s">
        <v>39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20">
        <v>11.5</v>
      </c>
      <c r="Q30" s="1"/>
      <c r="R30" s="1"/>
    </row>
    <row r="31" spans="1:18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81" t="s">
        <v>4</v>
      </c>
      <c r="F31" s="182"/>
      <c r="G31" s="13" t="s">
        <v>3</v>
      </c>
      <c r="H31" s="13" t="s">
        <v>1</v>
      </c>
      <c r="I31" s="77" t="s">
        <v>2</v>
      </c>
      <c r="J31" s="15" t="s">
        <v>49</v>
      </c>
      <c r="K31" s="68">
        <f aca="true" t="shared" si="3" ref="K31:P31">K32</f>
        <v>1713</v>
      </c>
      <c r="L31" s="68">
        <f t="shared" si="3"/>
        <v>1344.9</v>
      </c>
      <c r="M31" s="68">
        <f t="shared" si="3"/>
        <v>0</v>
      </c>
      <c r="N31" s="68">
        <f t="shared" si="3"/>
        <v>2009.5</v>
      </c>
      <c r="O31" s="113">
        <f t="shared" si="3"/>
        <v>3815</v>
      </c>
      <c r="P31" s="135">
        <f t="shared" si="3"/>
        <v>3272.2</v>
      </c>
      <c r="Q31" s="1"/>
      <c r="R31" s="1"/>
    </row>
    <row r="32" spans="1:18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70" t="s">
        <v>13</v>
      </c>
      <c r="F32" s="171"/>
      <c r="G32" s="11" t="s">
        <v>3</v>
      </c>
      <c r="H32" s="11" t="s">
        <v>1</v>
      </c>
      <c r="I32" s="17" t="s">
        <v>22</v>
      </c>
      <c r="J32" s="20" t="s">
        <v>72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20">
        <v>3272.2</v>
      </c>
      <c r="Q32" s="1"/>
      <c r="R32" s="1"/>
    </row>
    <row r="33" spans="1:18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81" t="s">
        <v>4</v>
      </c>
      <c r="F33" s="182"/>
      <c r="G33" s="13" t="s">
        <v>3</v>
      </c>
      <c r="H33" s="13" t="s">
        <v>1</v>
      </c>
      <c r="I33" s="77" t="s">
        <v>2</v>
      </c>
      <c r="J33" s="15" t="s">
        <v>50</v>
      </c>
      <c r="K33" s="68">
        <f aca="true" t="shared" si="4" ref="K33:P33">SUM(K34:K35)</f>
        <v>10186</v>
      </c>
      <c r="L33" s="68">
        <f t="shared" si="4"/>
        <v>48.2</v>
      </c>
      <c r="M33" s="68">
        <f t="shared" si="4"/>
        <v>0</v>
      </c>
      <c r="N33" s="68">
        <f t="shared" si="4"/>
        <v>58</v>
      </c>
      <c r="O33" s="113">
        <f t="shared" si="4"/>
        <v>150</v>
      </c>
      <c r="P33" s="135">
        <f t="shared" si="4"/>
        <v>5370</v>
      </c>
      <c r="Q33" s="1"/>
      <c r="R33" s="1"/>
    </row>
    <row r="34" spans="1:18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70" t="s">
        <v>7</v>
      </c>
      <c r="F34" s="171"/>
      <c r="G34" s="11" t="s">
        <v>3</v>
      </c>
      <c r="H34" s="11" t="s">
        <v>1</v>
      </c>
      <c r="I34" s="17" t="s">
        <v>2</v>
      </c>
      <c r="J34" s="149" t="s">
        <v>86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20">
        <v>5250</v>
      </c>
      <c r="Q34" s="1"/>
      <c r="R34" s="1"/>
    </row>
    <row r="35" spans="1:18" s="2" customFormat="1" ht="51">
      <c r="A35" s="16">
        <v>22</v>
      </c>
      <c r="B35" s="46" t="s">
        <v>2</v>
      </c>
      <c r="C35" s="46" t="s">
        <v>0</v>
      </c>
      <c r="D35" s="11" t="s">
        <v>19</v>
      </c>
      <c r="E35" s="170" t="s">
        <v>15</v>
      </c>
      <c r="F35" s="171"/>
      <c r="G35" s="11" t="s">
        <v>3</v>
      </c>
      <c r="H35" s="11" t="s">
        <v>1</v>
      </c>
      <c r="I35" s="17" t="s">
        <v>51</v>
      </c>
      <c r="J35" s="20" t="s">
        <v>69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20">
        <v>120</v>
      </c>
      <c r="Q35" s="1"/>
      <c r="R35" s="1"/>
    </row>
    <row r="36" spans="1:18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81" t="s">
        <v>4</v>
      </c>
      <c r="F36" s="182"/>
      <c r="G36" s="13" t="s">
        <v>3</v>
      </c>
      <c r="H36" s="13" t="s">
        <v>1</v>
      </c>
      <c r="I36" s="14" t="s">
        <v>2</v>
      </c>
      <c r="J36" s="15" t="s">
        <v>54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7">
        <f>P37</f>
        <v>209299.8</v>
      </c>
      <c r="Q36" s="1"/>
      <c r="R36" s="1"/>
    </row>
    <row r="37" spans="1:18" s="2" customFormat="1" ht="25.5">
      <c r="A37" s="16">
        <v>24</v>
      </c>
      <c r="B37" s="48" t="s">
        <v>2</v>
      </c>
      <c r="C37" s="154" t="s">
        <v>23</v>
      </c>
      <c r="D37" s="154" t="s">
        <v>10</v>
      </c>
      <c r="E37" s="191" t="s">
        <v>4</v>
      </c>
      <c r="F37" s="192"/>
      <c r="G37" s="154" t="s">
        <v>3</v>
      </c>
      <c r="H37" s="154" t="s">
        <v>1</v>
      </c>
      <c r="I37" s="155" t="s">
        <v>2</v>
      </c>
      <c r="J37" s="156" t="s">
        <v>28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7" t="e">
        <f>O38+O39+O45+#REF!+#REF!</f>
        <v>#REF!</v>
      </c>
      <c r="P37" s="135">
        <f>SUM(P38+P39+P45)</f>
        <v>209299.8</v>
      </c>
      <c r="Q37" s="1"/>
      <c r="R37" s="1"/>
    </row>
    <row r="38" spans="1:18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79" t="s">
        <v>25</v>
      </c>
      <c r="F38" s="180"/>
      <c r="G38" s="26" t="s">
        <v>14</v>
      </c>
      <c r="H38" s="26" t="s">
        <v>1</v>
      </c>
      <c r="I38" s="27" t="s">
        <v>24</v>
      </c>
      <c r="J38" s="28" t="s">
        <v>75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39">
        <v>99943</v>
      </c>
      <c r="Q38" s="1"/>
      <c r="R38" s="1"/>
    </row>
    <row r="39" spans="1:18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70" t="s">
        <v>7</v>
      </c>
      <c r="F39" s="171"/>
      <c r="G39" s="11" t="s">
        <v>3</v>
      </c>
      <c r="H39" s="11" t="s">
        <v>1</v>
      </c>
      <c r="I39" s="51" t="s">
        <v>24</v>
      </c>
      <c r="J39" s="52" t="s">
        <v>73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38">
        <f>P40</f>
        <v>18826.6</v>
      </c>
      <c r="Q39" s="1"/>
      <c r="R39" s="1"/>
    </row>
    <row r="40" spans="1:16" ht="12.75">
      <c r="A40" s="16">
        <v>27</v>
      </c>
      <c r="B40" s="53" t="s">
        <v>2</v>
      </c>
      <c r="C40" s="54" t="s">
        <v>23</v>
      </c>
      <c r="D40" s="54" t="s">
        <v>10</v>
      </c>
      <c r="E40" s="177" t="s">
        <v>40</v>
      </c>
      <c r="F40" s="178"/>
      <c r="G40" s="54" t="s">
        <v>14</v>
      </c>
      <c r="H40" s="54" t="s">
        <v>1</v>
      </c>
      <c r="I40" s="55" t="s">
        <v>24</v>
      </c>
      <c r="J40" s="56" t="s">
        <v>76</v>
      </c>
      <c r="K40" s="36">
        <f aca="true" t="shared" si="5" ref="K40:P40">SUM(K42:K44)</f>
        <v>26927</v>
      </c>
      <c r="L40" s="36">
        <f t="shared" si="5"/>
        <v>21133</v>
      </c>
      <c r="M40" s="36">
        <f t="shared" si="5"/>
        <v>0</v>
      </c>
      <c r="N40" s="36">
        <f t="shared" si="5"/>
        <v>26927</v>
      </c>
      <c r="O40" s="117">
        <f t="shared" si="5"/>
        <v>16362</v>
      </c>
      <c r="P40" s="140">
        <f t="shared" si="5"/>
        <v>18826.6</v>
      </c>
    </row>
    <row r="41" spans="1:16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27</v>
      </c>
      <c r="K41" s="33"/>
      <c r="L41" s="33"/>
      <c r="M41" s="30"/>
      <c r="N41" s="33"/>
      <c r="O41" s="118"/>
      <c r="P41" s="120"/>
    </row>
    <row r="42" spans="1:16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41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20">
        <v>3718</v>
      </c>
    </row>
    <row r="43" spans="1:16" ht="51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58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20">
        <v>13735</v>
      </c>
    </row>
    <row r="44" spans="1:16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59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20">
        <v>1373.6</v>
      </c>
    </row>
    <row r="45" spans="1:16" ht="25.5">
      <c r="A45" s="98">
        <v>32</v>
      </c>
      <c r="B45" s="103" t="s">
        <v>2</v>
      </c>
      <c r="C45" s="104" t="s">
        <v>23</v>
      </c>
      <c r="D45" s="104" t="s">
        <v>10</v>
      </c>
      <c r="E45" s="175" t="s">
        <v>11</v>
      </c>
      <c r="F45" s="176"/>
      <c r="G45" s="104" t="s">
        <v>3</v>
      </c>
      <c r="H45" s="104" t="s">
        <v>1</v>
      </c>
      <c r="I45" s="105" t="s">
        <v>24</v>
      </c>
      <c r="J45" s="9" t="s">
        <v>42</v>
      </c>
      <c r="K45" s="37">
        <f aca="true" t="shared" si="6" ref="K45:P45">SUM(K46:K48,K49,K56)</f>
        <v>76342</v>
      </c>
      <c r="L45" s="37">
        <f t="shared" si="6"/>
        <v>66130.3</v>
      </c>
      <c r="M45" s="37">
        <f t="shared" si="6"/>
        <v>0</v>
      </c>
      <c r="N45" s="37">
        <f t="shared" si="6"/>
        <v>76342</v>
      </c>
      <c r="O45" s="119">
        <f t="shared" si="6"/>
        <v>79663.3</v>
      </c>
      <c r="P45" s="137">
        <f t="shared" si="6"/>
        <v>90530.2</v>
      </c>
    </row>
    <row r="46" spans="1:16" ht="42.75" customHeight="1">
      <c r="A46" s="98">
        <v>33</v>
      </c>
      <c r="B46" s="99" t="s">
        <v>2</v>
      </c>
      <c r="C46" s="100" t="s">
        <v>23</v>
      </c>
      <c r="D46" s="100" t="s">
        <v>10</v>
      </c>
      <c r="E46" s="168" t="s">
        <v>56</v>
      </c>
      <c r="F46" s="169"/>
      <c r="G46" s="100" t="s">
        <v>14</v>
      </c>
      <c r="H46" s="100" t="s">
        <v>1</v>
      </c>
      <c r="I46" s="102" t="s">
        <v>24</v>
      </c>
      <c r="J46" s="149" t="s">
        <v>80</v>
      </c>
      <c r="K46" s="32">
        <v>5814</v>
      </c>
      <c r="L46" s="32">
        <v>4700</v>
      </c>
      <c r="N46" s="33">
        <v>5814</v>
      </c>
      <c r="O46" s="118">
        <v>6881.9</v>
      </c>
      <c r="P46" s="120">
        <v>3661</v>
      </c>
    </row>
    <row r="47" spans="1:16" ht="38.25">
      <c r="A47" s="98">
        <v>34</v>
      </c>
      <c r="B47" s="99" t="s">
        <v>2</v>
      </c>
      <c r="C47" s="100" t="s">
        <v>23</v>
      </c>
      <c r="D47" s="100" t="s">
        <v>10</v>
      </c>
      <c r="E47" s="168" t="s">
        <v>43</v>
      </c>
      <c r="F47" s="169"/>
      <c r="G47" s="100" t="s">
        <v>14</v>
      </c>
      <c r="H47" s="100" t="s">
        <v>1</v>
      </c>
      <c r="I47" s="102" t="s">
        <v>24</v>
      </c>
      <c r="J47" s="7" t="s">
        <v>70</v>
      </c>
      <c r="K47" s="33">
        <v>433.9</v>
      </c>
      <c r="L47" s="33">
        <v>433.9</v>
      </c>
      <c r="N47" s="33">
        <v>433.9</v>
      </c>
      <c r="O47" s="118">
        <v>286.4</v>
      </c>
      <c r="P47" s="120">
        <v>295.5</v>
      </c>
    </row>
    <row r="48" spans="1:16" ht="38.25">
      <c r="A48" s="98">
        <v>35</v>
      </c>
      <c r="B48" s="99" t="s">
        <v>2</v>
      </c>
      <c r="C48" s="100" t="s">
        <v>23</v>
      </c>
      <c r="D48" s="100" t="s">
        <v>10</v>
      </c>
      <c r="E48" s="168" t="s">
        <v>44</v>
      </c>
      <c r="F48" s="169"/>
      <c r="G48" s="100" t="s">
        <v>14</v>
      </c>
      <c r="H48" s="100" t="s">
        <v>1</v>
      </c>
      <c r="I48" s="102" t="s">
        <v>24</v>
      </c>
      <c r="J48" s="62" t="s">
        <v>81</v>
      </c>
      <c r="K48" s="33">
        <v>6565</v>
      </c>
      <c r="L48" s="33">
        <v>5152</v>
      </c>
      <c r="N48" s="33">
        <v>6565</v>
      </c>
      <c r="O48" s="118">
        <v>7234</v>
      </c>
      <c r="P48" s="120">
        <v>6765</v>
      </c>
    </row>
    <row r="49" spans="1:16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75" t="s">
        <v>47</v>
      </c>
      <c r="F49" s="176"/>
      <c r="G49" s="104" t="s">
        <v>14</v>
      </c>
      <c r="H49" s="104" t="s">
        <v>1</v>
      </c>
      <c r="I49" s="105" t="s">
        <v>24</v>
      </c>
      <c r="J49" s="128" t="s">
        <v>57</v>
      </c>
      <c r="K49" s="129">
        <f>SUM(K52:K54)</f>
        <v>15225.1</v>
      </c>
      <c r="L49" s="129">
        <f>SUM(L52:L54)</f>
        <v>14365.4</v>
      </c>
      <c r="M49" s="129">
        <f>SUM(M52:M54)</f>
        <v>0</v>
      </c>
      <c r="N49" s="129">
        <f>SUM(N52:N54)</f>
        <v>15225.1</v>
      </c>
      <c r="O49" s="126">
        <f>SUM(O52:O54)</f>
        <v>15343</v>
      </c>
      <c r="P49" s="140">
        <f>SUM(P51:P55)</f>
        <v>22489.699999999997</v>
      </c>
    </row>
    <row r="50" spans="1:16" ht="12.75">
      <c r="A50" s="98">
        <v>37</v>
      </c>
      <c r="B50" s="107"/>
      <c r="C50" s="108"/>
      <c r="D50" s="108"/>
      <c r="E50" s="109"/>
      <c r="F50" s="107"/>
      <c r="G50" s="108"/>
      <c r="H50" s="108"/>
      <c r="I50" s="127"/>
      <c r="J50" s="130" t="s">
        <v>27</v>
      </c>
      <c r="K50" s="33"/>
      <c r="L50" s="33"/>
      <c r="M50" s="131"/>
      <c r="N50" s="33"/>
      <c r="O50" s="118"/>
      <c r="P50" s="120"/>
    </row>
    <row r="51" spans="1:16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82</v>
      </c>
      <c r="K51" s="95"/>
      <c r="L51" s="95"/>
      <c r="N51" s="95"/>
      <c r="O51" s="121"/>
      <c r="P51" s="120">
        <v>21</v>
      </c>
    </row>
    <row r="52" spans="1:16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60</v>
      </c>
      <c r="K52" s="33">
        <v>15146</v>
      </c>
      <c r="L52" s="33">
        <v>14286.3</v>
      </c>
      <c r="N52" s="33">
        <v>15146</v>
      </c>
      <c r="O52" s="118">
        <v>15259.5</v>
      </c>
      <c r="P52" s="120">
        <v>22225</v>
      </c>
    </row>
    <row r="53" spans="1:16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63</v>
      </c>
      <c r="K53" s="33">
        <v>0.1</v>
      </c>
      <c r="L53" s="33">
        <v>0.1</v>
      </c>
      <c r="N53" s="33">
        <v>0.1</v>
      </c>
      <c r="O53" s="118">
        <v>0.1</v>
      </c>
      <c r="P53" s="120">
        <v>0.1</v>
      </c>
    </row>
    <row r="54" spans="1:16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64</v>
      </c>
      <c r="K54" s="32">
        <v>79</v>
      </c>
      <c r="L54" s="32">
        <v>79</v>
      </c>
      <c r="N54" s="32">
        <v>79</v>
      </c>
      <c r="O54" s="118">
        <v>83.4</v>
      </c>
      <c r="P54" s="120">
        <v>102.3</v>
      </c>
    </row>
    <row r="55" spans="1:16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83</v>
      </c>
      <c r="K55" s="32"/>
      <c r="L55" s="32"/>
      <c r="N55" s="32"/>
      <c r="O55" s="118"/>
      <c r="P55" s="120">
        <v>141.3</v>
      </c>
    </row>
    <row r="56" spans="1:16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75" t="s">
        <v>26</v>
      </c>
      <c r="F56" s="176"/>
      <c r="G56" s="104" t="s">
        <v>14</v>
      </c>
      <c r="H56" s="104" t="s">
        <v>1</v>
      </c>
      <c r="I56" s="105" t="s">
        <v>24</v>
      </c>
      <c r="J56" s="10" t="s">
        <v>74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7">
        <f>SUM(P58:P59)</f>
        <v>57319</v>
      </c>
    </row>
    <row r="57" spans="1:16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27</v>
      </c>
      <c r="K57" s="32"/>
      <c r="L57" s="32"/>
      <c r="N57" s="33"/>
      <c r="O57" s="118"/>
      <c r="P57" s="120"/>
    </row>
    <row r="58" spans="1:16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77</v>
      </c>
      <c r="K58" s="32"/>
      <c r="L58" s="32"/>
      <c r="N58" s="33"/>
      <c r="O58" s="118"/>
      <c r="P58" s="120">
        <v>17835</v>
      </c>
    </row>
    <row r="59" spans="1:16" ht="153">
      <c r="A59" s="98">
        <v>46</v>
      </c>
      <c r="B59" s="99"/>
      <c r="C59" s="141"/>
      <c r="D59" s="141"/>
      <c r="E59" s="142"/>
      <c r="F59" s="143"/>
      <c r="G59" s="141"/>
      <c r="H59" s="141"/>
      <c r="I59" s="144"/>
      <c r="J59" s="132" t="s">
        <v>62</v>
      </c>
      <c r="K59" s="145">
        <f>47602+351+351</f>
        <v>48304</v>
      </c>
      <c r="L59" s="145">
        <v>41479</v>
      </c>
      <c r="M59" s="30"/>
      <c r="N59" s="145">
        <f>47602+351+351</f>
        <v>48304</v>
      </c>
      <c r="O59" s="146">
        <v>49918</v>
      </c>
      <c r="P59" s="153">
        <v>39484</v>
      </c>
    </row>
    <row r="60" spans="1:16" ht="13.5" thickBot="1">
      <c r="A60" s="16">
        <v>47</v>
      </c>
      <c r="B60" s="97"/>
      <c r="C60" s="124"/>
      <c r="D60" s="124"/>
      <c r="E60" s="167"/>
      <c r="F60" s="167"/>
      <c r="G60" s="124"/>
      <c r="H60" s="124"/>
      <c r="I60" s="124"/>
      <c r="J60" s="147" t="s">
        <v>55</v>
      </c>
      <c r="K60" s="137" t="e">
        <f>SUM(K14,K36)</f>
        <v>#REF!</v>
      </c>
      <c r="L60" s="137" t="e">
        <f>SUM(L14,L36)-9.126-6078.162</f>
        <v>#REF!</v>
      </c>
      <c r="M60" s="137" t="e">
        <f>SUM(M14,M36)-6078.16-9.126</f>
        <v>#REF!</v>
      </c>
      <c r="N60" s="137" t="e">
        <f>SUM(N14,N36)</f>
        <v>#REF!</v>
      </c>
      <c r="O60" s="137" t="e">
        <f>SUM(O14,O36)</f>
        <v>#REF!</v>
      </c>
      <c r="P60" s="137">
        <f>SUM(P14,P36)</f>
        <v>252567.89999999997</v>
      </c>
    </row>
    <row r="61" spans="1:22" ht="12.75">
      <c r="A61" s="160"/>
      <c r="R61" s="198"/>
      <c r="S61" s="198"/>
      <c r="T61" s="198"/>
      <c r="U61" s="198"/>
      <c r="V61" s="198"/>
    </row>
    <row r="62" spans="1:16" ht="15">
      <c r="A62" s="161"/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</row>
    <row r="63" spans="1:16" ht="15">
      <c r="A63" s="162"/>
      <c r="B63" s="158" t="s">
        <v>88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</row>
    <row r="64" ht="11.25">
      <c r="A64" s="163"/>
    </row>
    <row r="65" ht="11.25">
      <c r="A65" s="163"/>
    </row>
    <row r="66" ht="12.75" customHeight="1">
      <c r="A66" s="163"/>
    </row>
    <row r="67" ht="11.25">
      <c r="A67" s="163"/>
    </row>
    <row r="68" ht="11.25">
      <c r="A68" s="163"/>
    </row>
    <row r="70" spans="1:26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9">
    <mergeCell ref="R14:X14"/>
    <mergeCell ref="R16:Y16"/>
    <mergeCell ref="R61:V61"/>
    <mergeCell ref="R15:T15"/>
    <mergeCell ref="A7:Z8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  <mergeCell ref="E36:F36"/>
    <mergeCell ref="E37:F37"/>
    <mergeCell ref="E31:F31"/>
    <mergeCell ref="E17:F17"/>
    <mergeCell ref="E23:F23"/>
    <mergeCell ref="E24:F24"/>
    <mergeCell ref="E25:F25"/>
    <mergeCell ref="E26:F26"/>
    <mergeCell ref="E27:F27"/>
    <mergeCell ref="E33:F33"/>
    <mergeCell ref="E34:F34"/>
    <mergeCell ref="E35:F35"/>
    <mergeCell ref="E28:F28"/>
    <mergeCell ref="E29:F29"/>
    <mergeCell ref="E30:F30"/>
    <mergeCell ref="J1:P1"/>
    <mergeCell ref="J2:P2"/>
    <mergeCell ref="J3:P3"/>
    <mergeCell ref="J4:P4"/>
    <mergeCell ref="E49:F49"/>
    <mergeCell ref="E56:F56"/>
    <mergeCell ref="E40:F40"/>
    <mergeCell ref="E45:F45"/>
    <mergeCell ref="E38:F38"/>
    <mergeCell ref="E46:F46"/>
    <mergeCell ref="B62:P62"/>
    <mergeCell ref="B63:P63"/>
    <mergeCell ref="A61:A68"/>
    <mergeCell ref="J5:P5"/>
    <mergeCell ref="J6:P6"/>
    <mergeCell ref="E60:F60"/>
    <mergeCell ref="E47:F47"/>
    <mergeCell ref="E48:F48"/>
    <mergeCell ref="E39:F39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5" r:id="rId1"/>
  <rowBreaks count="1" manualBreakCount="1">
    <brk id="45" max="16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2016-11-29T05:28:22Z</cp:lastPrinted>
  <dcterms:created xsi:type="dcterms:W3CDTF">2004-11-29T04:51:36Z</dcterms:created>
  <dcterms:modified xsi:type="dcterms:W3CDTF">2016-11-29T05:28:31Z</dcterms:modified>
  <cp:category/>
  <cp:version/>
  <cp:contentType/>
  <cp:contentStatus/>
</cp:coreProperties>
</file>