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'прилож.1'!$A$1:$P$80</definedName>
  </definedNames>
  <calcPr fullCalcOnLoad="1"/>
</workbook>
</file>

<file path=xl/sharedStrings.xml><?xml version="1.0" encoding="utf-8"?>
<sst xmlns="http://schemas.openxmlformats.org/spreadsheetml/2006/main" count="501" uniqueCount="135">
  <si>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</si>
  <si>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</si>
  <si>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</si>
  <si>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</si>
  <si>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</si>
  <si>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</si>
  <si>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</si>
  <si>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</si>
  <si>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</si>
  <si>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</si>
  <si>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</si>
  <si>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</si>
  <si>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</si>
  <si>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</si>
  <si>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</si>
  <si>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</si>
  <si>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</si>
  <si>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</si>
  <si>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</si>
  <si>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</si>
  <si>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</si>
  <si>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</si>
  <si>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</si>
  <si>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</si>
  <si>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</si>
  <si>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</si>
  <si>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</si>
  <si>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</si>
  <si>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</si>
  <si>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</si>
  <si>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</si>
  <si>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</si>
  <si>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</si>
  <si>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</si>
  <si>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</si>
  <si>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</si>
  <si>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</si>
  <si>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</si>
  <si>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</si>
  <si>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</si>
  <si>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</si>
  <si>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</si>
  <si>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</si>
  <si>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</si>
  <si>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</si>
  <si>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</si>
  <si>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</si>
  <si>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</si>
  <si>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</si>
  <si>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</si>
  <si>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</si>
  <si>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</si>
  <si>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</si>
  <si>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</si>
  <si>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</si>
  <si>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</si>
  <si>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</si>
  <si>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</si>
  <si>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</si>
  <si>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</si>
  <si>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</si>
  <si>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</si>
  <si>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</si>
  <si>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</si>
  <si>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</si>
  <si>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</si>
  <si>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</si>
  <si>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</si>
  <si>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</si>
  <si>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</si>
  <si>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</si>
  <si>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</si>
  <si>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</si>
  <si>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</si>
  <si>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</si>
  <si>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</si>
  <si>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</si>
  <si>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</si>
  <si>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</si>
  <si>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</si>
  <si>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</si>
  <si>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</si>
  <si>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</si>
  <si>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</si>
  <si>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</si>
  <si>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</si>
  <si>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</si>
  <si>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</si>
  <si>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</si>
  <si>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</si>
  <si>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</si>
  <si>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</si>
  <si>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</si>
  <si>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</si>
  <si>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</si>
  <si>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</si>
  <si>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</si>
  <si>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</si>
  <si>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</si>
  <si>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</si>
  <si>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</si>
  <si>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СВОД  ДОХОДОВ БЮДЖЕТА МАХНЁВСКОГО МУНИЦИПАЛЬНОГО ОБРАЗОВАНИЯ НА 2020 ГОД</t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</si>
  <si>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</si>
  <si>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</si>
  <si>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</si>
  <si>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</si>
  <si>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</si>
  <si>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</si>
  <si>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</si>
  <si>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</si>
  <si>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</si>
  <si>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</si>
  <si>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</si>
  <si>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</si>
  <si>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</si>
  <si>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</si>
  <si>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</si>
  <si>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</si>
  <si>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</si>
  <si>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</si>
  <si>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</si>
  <si>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</si>
  <si>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</si>
  <si>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</si>
  <si>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</si>
  <si>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</si>
  <si>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</si>
  <si>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Дотации бюджетам городских округов на выравнивание бюджетной обеспеченности</t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</si>
  <si>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</si>
  <si>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</si>
  <si>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</si>
  <si>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 xml:space="preserve">Субсидии на организацию военно-патриотического воспитания и допризывной подготовки молодых граждан </t>
  </si>
  <si>
    <t>Прочие межбюджетные трансферты, передаваемые бюджетам городских округов</t>
  </si>
  <si>
    <t>Иной межбюджетный трансферт на приобретение планшетов для муниципальных общеобразовательных организаций</t>
  </si>
  <si>
    <t xml:space="preserve"> к Решению Думы Махнёвского муниципального образования от 09.06.2020 № 487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</si>
</sst>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6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12"/>
      <color indexed="10"/>
      <name val="Liberation Serif"/>
      <family val="1"/>
    </font>
    <font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  <font>
      <sz val="12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4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/>
    </xf>
    <xf numFmtId="0" fontId="15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4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0" fontId="13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6" fillId="0" borderId="21" xfId="0" applyNumberFormat="1" applyFont="1" applyBorder="1" applyAlignment="1">
      <alignment wrapText="1"/>
    </xf>
    <xf numFmtId="180" fontId="57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180" fontId="58" fillId="33" borderId="21" xfId="0" applyNumberFormat="1" applyFont="1" applyFill="1" applyBorder="1" applyAlignment="1">
      <alignment horizontal="right"/>
    </xf>
    <xf numFmtId="0" fontId="59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33" borderId="45" xfId="0" applyFont="1" applyFill="1" applyBorder="1" applyAlignment="1">
      <alignment vertical="center" wrapText="1"/>
    </xf>
    <xf numFmtId="180" fontId="57" fillId="33" borderId="21" xfId="0" applyNumberFormat="1" applyFont="1" applyFill="1" applyBorder="1" applyAlignment="1">
      <alignment/>
    </xf>
    <xf numFmtId="180" fontId="6" fillId="34" borderId="21" xfId="0" applyNumberFormat="1" applyFont="1" applyFill="1" applyBorder="1" applyAlignment="1">
      <alignment horizontal="right"/>
    </xf>
    <xf numFmtId="180" fontId="6" fillId="34" borderId="43" xfId="0" applyNumberFormat="1" applyFont="1" applyFill="1" applyBorder="1" applyAlignment="1">
      <alignment horizontal="right"/>
    </xf>
    <xf numFmtId="180" fontId="12" fillId="34" borderId="10" xfId="0" applyNumberFormat="1" applyFont="1" applyFill="1" applyBorder="1" applyAlignment="1">
      <alignment horizontal="right"/>
    </xf>
    <xf numFmtId="180" fontId="12" fillId="34" borderId="0" xfId="0" applyNumberFormat="1" applyFont="1" applyFill="1" applyBorder="1" applyAlignment="1">
      <alignment horizontal="right"/>
    </xf>
    <xf numFmtId="180" fontId="12" fillId="34" borderId="26" xfId="0" applyNumberFormat="1" applyFont="1" applyFill="1" applyBorder="1" applyAlignment="1">
      <alignment horizontal="right"/>
    </xf>
    <xf numFmtId="180" fontId="6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26" xfId="0" applyNumberFormat="1" applyFont="1" applyFill="1" applyBorder="1" applyAlignment="1">
      <alignment/>
    </xf>
    <xf numFmtId="180" fontId="14" fillId="34" borderId="45" xfId="0" applyNumberFormat="1" applyFont="1" applyFill="1" applyBorder="1" applyAlignment="1">
      <alignment/>
    </xf>
    <xf numFmtId="180" fontId="6" fillId="34" borderId="45" xfId="0" applyNumberFormat="1" applyFont="1" applyFill="1" applyBorder="1" applyAlignment="1">
      <alignment/>
    </xf>
    <xf numFmtId="0" fontId="6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5" fillId="0" borderId="21" xfId="0" applyNumberFormat="1" applyFont="1" applyFill="1" applyBorder="1" applyAlignment="1">
      <alignment wrapText="1"/>
    </xf>
    <xf numFmtId="0" fontId="15" fillId="0" borderId="36" xfId="0" applyNumberFormat="1" applyFont="1" applyFill="1" applyBorder="1" applyAlignment="1">
      <alignment wrapText="1"/>
    </xf>
    <xf numFmtId="0" fontId="60" fillId="0" borderId="0" xfId="0" applyFont="1" applyAlignment="1">
      <alignment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/>
    </xf>
    <xf numFmtId="180" fontId="12" fillId="0" borderId="43" xfId="0" applyNumberFormat="1" applyFont="1" applyFill="1" applyBorder="1" applyAlignment="1">
      <alignment horizontal="right"/>
    </xf>
    <xf numFmtId="0" fontId="12" fillId="33" borderId="2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49" fontId="12" fillId="0" borderId="3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2" fillId="33" borderId="46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SheetLayoutView="87" zoomScalePageLayoutView="0" workbookViewId="0" topLeftCell="A73">
      <selection activeCell="B78" sqref="B78:P79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20" width="9.625" style="1" customWidth="1"/>
    <col min="21" max="16384" width="9.125" style="1" customWidth="1"/>
  </cols>
  <sheetData>
    <row r="1" spans="10:17" ht="0.75" customHeight="1">
      <c r="J1" s="203"/>
      <c r="K1" s="203"/>
      <c r="L1" s="204"/>
      <c r="M1" s="204"/>
      <c r="N1" s="204"/>
      <c r="O1" s="204"/>
      <c r="P1" s="204"/>
      <c r="Q1" s="5"/>
    </row>
    <row r="2" spans="10:17" ht="12.75" hidden="1">
      <c r="J2" s="205"/>
      <c r="K2" s="205"/>
      <c r="L2" s="204"/>
      <c r="M2" s="204"/>
      <c r="N2" s="204"/>
      <c r="O2" s="204"/>
      <c r="P2" s="204"/>
      <c r="Q2" s="5"/>
    </row>
    <row r="3" spans="10:17" ht="12.75" hidden="1">
      <c r="J3" s="206"/>
      <c r="K3" s="206"/>
      <c r="L3" s="207"/>
      <c r="M3" s="207"/>
      <c r="N3" s="207"/>
      <c r="O3" s="207"/>
      <c r="P3" s="207"/>
      <c r="Q3" s="6"/>
    </row>
    <row r="4" spans="10:17" ht="15" hidden="1">
      <c r="J4" s="208"/>
      <c r="K4" s="208"/>
      <c r="L4" s="208"/>
      <c r="M4" s="208"/>
      <c r="N4" s="208"/>
      <c r="O4" s="208"/>
      <c r="P4" s="208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3" t="s">
        <v>79</v>
      </c>
      <c r="K5" s="194"/>
      <c r="L5" s="194"/>
      <c r="M5" s="194"/>
      <c r="N5" s="194"/>
      <c r="O5" s="194"/>
      <c r="P5" s="194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2" t="s">
        <v>134</v>
      </c>
      <c r="K6" s="202"/>
      <c r="L6" s="202"/>
      <c r="M6" s="202"/>
      <c r="N6" s="202"/>
      <c r="O6" s="202"/>
      <c r="P6" s="202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0" t="s">
        <v>101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26" ht="24.75" customHeight="1" hidden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209" t="s">
        <v>32</v>
      </c>
      <c r="C12" s="210"/>
      <c r="D12" s="210"/>
      <c r="E12" s="210"/>
      <c r="F12" s="210"/>
      <c r="G12" s="210"/>
      <c r="H12" s="210"/>
      <c r="I12" s="211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97">
        <v>2</v>
      </c>
      <c r="C13" s="198"/>
      <c r="D13" s="198"/>
      <c r="E13" s="198"/>
      <c r="F13" s="198"/>
      <c r="G13" s="198"/>
      <c r="H13" s="198"/>
      <c r="I13" s="199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91" t="s">
        <v>4</v>
      </c>
      <c r="F14" s="192"/>
      <c r="G14" s="32" t="s">
        <v>3</v>
      </c>
      <c r="H14" s="32" t="s">
        <v>1</v>
      </c>
      <c r="I14" s="33" t="s">
        <v>2</v>
      </c>
      <c r="J14" s="126" t="s">
        <v>23</v>
      </c>
      <c r="K14" s="34" t="e">
        <f>SUM(K16,K19,K24,K28,K30,#REF!,K34,K36,K38,)</f>
        <v>#REF!</v>
      </c>
      <c r="L14" s="34" t="e">
        <f>SUM(L16,L19,L24,L28,L30,#REF!,L34,L36,L38,)</f>
        <v>#REF!</v>
      </c>
      <c r="M14" s="34" t="e">
        <f>SUM(M16,M19,M24,M28,M30,#REF!,M34,M36,M38,)</f>
        <v>#REF!</v>
      </c>
      <c r="N14" s="34" t="e">
        <f>SUM(N16,N19,N24,N28,N30,#REF!,N34,N36,N38,)</f>
        <v>#REF!</v>
      </c>
      <c r="O14" s="35" t="e">
        <f>SUM(O16,O19,O24,O28,O30,#REF!,O34,O36,O38,)</f>
        <v>#REF!</v>
      </c>
      <c r="P14" s="124">
        <f>SUM(P15+P17+P19+P24+P28+P30+P34+P36+P38)</f>
        <v>59619.47000000001</v>
      </c>
      <c r="Q14" s="141">
        <v>741</v>
      </c>
      <c r="R14" s="37" t="s">
        <v>94</v>
      </c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95" t="s">
        <v>4</v>
      </c>
      <c r="F15" s="196"/>
      <c r="G15" s="40" t="s">
        <v>3</v>
      </c>
      <c r="H15" s="40" t="s">
        <v>1</v>
      </c>
      <c r="I15" s="41" t="s">
        <v>2</v>
      </c>
      <c r="J15" s="127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24">
        <f>SUM(P16)</f>
        <v>29227</v>
      </c>
      <c r="Q15" s="44"/>
      <c r="R15" s="37" t="s">
        <v>95</v>
      </c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38">
        <v>3</v>
      </c>
      <c r="B16" s="45" t="s">
        <v>2</v>
      </c>
      <c r="C16" s="46" t="s">
        <v>0</v>
      </c>
      <c r="D16" s="47" t="s">
        <v>6</v>
      </c>
      <c r="E16" s="189" t="s">
        <v>7</v>
      </c>
      <c r="F16" s="190"/>
      <c r="G16" s="47" t="s">
        <v>6</v>
      </c>
      <c r="H16" s="47" t="s">
        <v>1</v>
      </c>
      <c r="I16" s="48" t="s">
        <v>8</v>
      </c>
      <c r="J16" s="128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38">
        <f>28486+741</f>
        <v>29227</v>
      </c>
      <c r="Q16" s="44"/>
      <c r="R16" s="37" t="s">
        <v>96</v>
      </c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1" t="s">
        <v>2</v>
      </c>
      <c r="C17" s="39" t="s">
        <v>0</v>
      </c>
      <c r="D17" s="40" t="s">
        <v>46</v>
      </c>
      <c r="E17" s="195" t="s">
        <v>4</v>
      </c>
      <c r="F17" s="196"/>
      <c r="G17" s="40" t="s">
        <v>3</v>
      </c>
      <c r="H17" s="40" t="s">
        <v>1</v>
      </c>
      <c r="I17" s="41" t="s">
        <v>2</v>
      </c>
      <c r="J17" s="127" t="s">
        <v>50</v>
      </c>
      <c r="K17" s="52"/>
      <c r="L17" s="52"/>
      <c r="M17" s="53"/>
      <c r="N17" s="52"/>
      <c r="O17" s="54"/>
      <c r="P17" s="124">
        <f>SUM(P18)</f>
        <v>17204.77</v>
      </c>
      <c r="Q17" s="44"/>
      <c r="R17" s="11" t="s">
        <v>97</v>
      </c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167">
        <v>5</v>
      </c>
      <c r="B18" s="45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29" t="s">
        <v>51</v>
      </c>
      <c r="K18" s="60"/>
      <c r="L18" s="60"/>
      <c r="M18" s="11"/>
      <c r="N18" s="60"/>
      <c r="O18" s="61"/>
      <c r="P18" s="145">
        <f>16503+701.77</f>
        <v>17204.77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81" t="s">
        <v>4</v>
      </c>
      <c r="F19" s="182"/>
      <c r="G19" s="40" t="s">
        <v>3</v>
      </c>
      <c r="H19" s="40" t="s">
        <v>1</v>
      </c>
      <c r="I19" s="41" t="s">
        <v>2</v>
      </c>
      <c r="J19" s="127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24">
        <f>SUM(P20:P23)</f>
        <v>1669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2" t="s">
        <v>2</v>
      </c>
      <c r="C20" s="46" t="s">
        <v>0</v>
      </c>
      <c r="D20" s="47" t="s">
        <v>9</v>
      </c>
      <c r="E20" s="189" t="s">
        <v>12</v>
      </c>
      <c r="F20" s="190" t="s">
        <v>2</v>
      </c>
      <c r="G20" s="47" t="s">
        <v>3</v>
      </c>
      <c r="H20" s="47" t="s">
        <v>1</v>
      </c>
      <c r="I20" s="48" t="s">
        <v>8</v>
      </c>
      <c r="J20" s="128" t="s">
        <v>53</v>
      </c>
      <c r="K20" s="42"/>
      <c r="L20" s="42"/>
      <c r="M20" s="63"/>
      <c r="N20" s="42"/>
      <c r="O20" s="43"/>
      <c r="P20" s="137">
        <v>1216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8">
        <v>8</v>
      </c>
      <c r="B21" s="45" t="s">
        <v>2</v>
      </c>
      <c r="C21" s="46" t="s">
        <v>0</v>
      </c>
      <c r="D21" s="47" t="s">
        <v>9</v>
      </c>
      <c r="E21" s="189" t="s">
        <v>81</v>
      </c>
      <c r="F21" s="190"/>
      <c r="G21" s="47" t="s">
        <v>10</v>
      </c>
      <c r="H21" s="47" t="s">
        <v>1</v>
      </c>
      <c r="I21" s="48" t="s">
        <v>8</v>
      </c>
      <c r="J21" s="128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37">
        <v>387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8">
        <v>9</v>
      </c>
      <c r="B22" s="46" t="s">
        <v>2</v>
      </c>
      <c r="C22" s="46" t="s">
        <v>0</v>
      </c>
      <c r="D22" s="47" t="s">
        <v>9</v>
      </c>
      <c r="E22" s="189" t="s">
        <v>82</v>
      </c>
      <c r="F22" s="190"/>
      <c r="G22" s="47" t="s">
        <v>6</v>
      </c>
      <c r="H22" s="47" t="s">
        <v>1</v>
      </c>
      <c r="I22" s="48" t="s">
        <v>8</v>
      </c>
      <c r="J22" s="128" t="s">
        <v>28</v>
      </c>
      <c r="K22" s="60">
        <v>12</v>
      </c>
      <c r="L22" s="60">
        <v>11.3</v>
      </c>
      <c r="M22" s="11"/>
      <c r="N22" s="49">
        <v>2</v>
      </c>
      <c r="O22" s="50">
        <v>5</v>
      </c>
      <c r="P22" s="137">
        <v>41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38">
        <v>10</v>
      </c>
      <c r="B23" s="62" t="s">
        <v>2</v>
      </c>
      <c r="C23" s="46" t="s">
        <v>0</v>
      </c>
      <c r="D23" s="47" t="s">
        <v>9</v>
      </c>
      <c r="E23" s="189" t="s">
        <v>93</v>
      </c>
      <c r="F23" s="187"/>
      <c r="G23" s="47" t="s">
        <v>10</v>
      </c>
      <c r="H23" s="47" t="s">
        <v>1</v>
      </c>
      <c r="I23" s="48" t="s">
        <v>8</v>
      </c>
      <c r="J23" s="128" t="s">
        <v>92</v>
      </c>
      <c r="K23" s="60"/>
      <c r="L23" s="60"/>
      <c r="M23" s="11"/>
      <c r="N23" s="49"/>
      <c r="O23" s="50"/>
      <c r="P23" s="137">
        <v>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4" t="s">
        <v>2</v>
      </c>
      <c r="C24" s="39" t="s">
        <v>0</v>
      </c>
      <c r="D24" s="40" t="s">
        <v>11</v>
      </c>
      <c r="E24" s="181" t="s">
        <v>4</v>
      </c>
      <c r="F24" s="182"/>
      <c r="G24" s="40" t="s">
        <v>3</v>
      </c>
      <c r="H24" s="40" t="s">
        <v>1</v>
      </c>
      <c r="I24" s="41" t="s">
        <v>2</v>
      </c>
      <c r="J24" s="127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22">
        <f>SUM(P25+P26+P27)</f>
        <v>2388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38">
        <v>12</v>
      </c>
      <c r="B25" s="46" t="s">
        <v>2</v>
      </c>
      <c r="C25" s="46" t="s">
        <v>0</v>
      </c>
      <c r="D25" s="47" t="s">
        <v>11</v>
      </c>
      <c r="E25" s="189" t="s">
        <v>88</v>
      </c>
      <c r="F25" s="190"/>
      <c r="G25" s="47" t="s">
        <v>13</v>
      </c>
      <c r="H25" s="47" t="s">
        <v>1</v>
      </c>
      <c r="I25" s="48" t="s">
        <v>8</v>
      </c>
      <c r="J25" s="130" t="s">
        <v>89</v>
      </c>
      <c r="K25" s="60">
        <v>300</v>
      </c>
      <c r="L25" s="60">
        <v>182.5</v>
      </c>
      <c r="M25" s="11"/>
      <c r="N25" s="49">
        <v>300</v>
      </c>
      <c r="O25" s="50">
        <v>300</v>
      </c>
      <c r="P25" s="137">
        <f>833</f>
        <v>833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38">
        <v>13</v>
      </c>
      <c r="B26" s="62" t="s">
        <v>2</v>
      </c>
      <c r="C26" s="46" t="s">
        <v>0</v>
      </c>
      <c r="D26" s="47" t="s">
        <v>11</v>
      </c>
      <c r="E26" s="189" t="s">
        <v>83</v>
      </c>
      <c r="F26" s="190"/>
      <c r="G26" s="47" t="s">
        <v>13</v>
      </c>
      <c r="H26" s="47" t="s">
        <v>1</v>
      </c>
      <c r="I26" s="48" t="s">
        <v>8</v>
      </c>
      <c r="J26" s="131" t="s">
        <v>87</v>
      </c>
      <c r="K26" s="67">
        <v>750</v>
      </c>
      <c r="L26" s="67">
        <v>637.9</v>
      </c>
      <c r="M26" s="12"/>
      <c r="N26" s="49">
        <v>680</v>
      </c>
      <c r="O26" s="50">
        <v>700</v>
      </c>
      <c r="P26" s="138">
        <v>762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38">
        <v>14</v>
      </c>
      <c r="B27" s="45" t="s">
        <v>2</v>
      </c>
      <c r="C27" s="46" t="s">
        <v>0</v>
      </c>
      <c r="D27" s="47" t="s">
        <v>11</v>
      </c>
      <c r="E27" s="189" t="s">
        <v>84</v>
      </c>
      <c r="F27" s="187"/>
      <c r="G27" s="47" t="s">
        <v>13</v>
      </c>
      <c r="H27" s="47" t="s">
        <v>1</v>
      </c>
      <c r="I27" s="48" t="s">
        <v>8</v>
      </c>
      <c r="J27" s="131" t="s">
        <v>90</v>
      </c>
      <c r="K27" s="67"/>
      <c r="L27" s="67"/>
      <c r="M27" s="12"/>
      <c r="N27" s="49"/>
      <c r="O27" s="50"/>
      <c r="P27" s="138">
        <v>793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81" t="s">
        <v>4</v>
      </c>
      <c r="F28" s="182"/>
      <c r="G28" s="40" t="s">
        <v>3</v>
      </c>
      <c r="H28" s="40" t="s">
        <v>1</v>
      </c>
      <c r="I28" s="41" t="s">
        <v>2</v>
      </c>
      <c r="J28" s="132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22">
        <f>SUM(P29)</f>
        <v>743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38">
        <v>16</v>
      </c>
      <c r="B29" s="39" t="s">
        <v>2</v>
      </c>
      <c r="C29" s="39" t="s">
        <v>0</v>
      </c>
      <c r="D29" s="40" t="s">
        <v>37</v>
      </c>
      <c r="E29" s="181" t="s">
        <v>82</v>
      </c>
      <c r="F29" s="182"/>
      <c r="G29" s="40" t="s">
        <v>6</v>
      </c>
      <c r="H29" s="40" t="s">
        <v>1</v>
      </c>
      <c r="I29" s="41" t="s">
        <v>8</v>
      </c>
      <c r="J29" s="133" t="s">
        <v>114</v>
      </c>
      <c r="K29" s="65"/>
      <c r="L29" s="65"/>
      <c r="M29" s="69"/>
      <c r="N29" s="70"/>
      <c r="O29" s="71"/>
      <c r="P29" s="137">
        <v>743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81" t="s">
        <v>4</v>
      </c>
      <c r="F30" s="182"/>
      <c r="G30" s="40" t="s">
        <v>3</v>
      </c>
      <c r="H30" s="40" t="s">
        <v>1</v>
      </c>
      <c r="I30" s="41" t="s">
        <v>2</v>
      </c>
      <c r="J30" s="132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22">
        <f>SUM(P31:P33)</f>
        <v>2360.4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38">
        <v>18</v>
      </c>
      <c r="B31" s="46" t="s">
        <v>2</v>
      </c>
      <c r="C31" s="46" t="s">
        <v>0</v>
      </c>
      <c r="D31" s="47" t="s">
        <v>14</v>
      </c>
      <c r="E31" s="189" t="s">
        <v>64</v>
      </c>
      <c r="F31" s="190"/>
      <c r="G31" s="47" t="s">
        <v>13</v>
      </c>
      <c r="H31" s="47" t="s">
        <v>65</v>
      </c>
      <c r="I31" s="48" t="s">
        <v>18</v>
      </c>
      <c r="J31" s="142" t="s">
        <v>121</v>
      </c>
      <c r="K31" s="67">
        <v>445</v>
      </c>
      <c r="L31" s="67">
        <v>343.2</v>
      </c>
      <c r="M31" s="72"/>
      <c r="N31" s="49">
        <v>350</v>
      </c>
      <c r="O31" s="50">
        <v>350</v>
      </c>
      <c r="P31" s="138">
        <v>1090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38">
        <v>19</v>
      </c>
      <c r="B32" s="46" t="s">
        <v>2</v>
      </c>
      <c r="C32" s="46" t="s">
        <v>0</v>
      </c>
      <c r="D32" s="47" t="s">
        <v>14</v>
      </c>
      <c r="E32" s="189" t="s">
        <v>66</v>
      </c>
      <c r="F32" s="187"/>
      <c r="G32" s="47" t="s">
        <v>13</v>
      </c>
      <c r="H32" s="47" t="s">
        <v>67</v>
      </c>
      <c r="I32" s="48" t="s">
        <v>18</v>
      </c>
      <c r="J32" s="142" t="s">
        <v>122</v>
      </c>
      <c r="K32" s="67"/>
      <c r="L32" s="67"/>
      <c r="M32" s="72"/>
      <c r="N32" s="49"/>
      <c r="O32" s="50"/>
      <c r="P32" s="138">
        <v>1242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51" customHeight="1">
      <c r="A33" s="38">
        <v>20</v>
      </c>
      <c r="B33" s="46" t="s">
        <v>2</v>
      </c>
      <c r="C33" s="46" t="s">
        <v>0</v>
      </c>
      <c r="D33" s="47" t="s">
        <v>14</v>
      </c>
      <c r="E33" s="189" t="s">
        <v>66</v>
      </c>
      <c r="F33" s="187"/>
      <c r="G33" s="47" t="s">
        <v>13</v>
      </c>
      <c r="H33" s="47" t="s">
        <v>68</v>
      </c>
      <c r="I33" s="48" t="s">
        <v>18</v>
      </c>
      <c r="J33" s="134" t="s">
        <v>98</v>
      </c>
      <c r="K33" s="67"/>
      <c r="L33" s="67"/>
      <c r="M33" s="72"/>
      <c r="N33" s="49"/>
      <c r="O33" s="50"/>
      <c r="P33" s="138">
        <v>28.4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12.75">
      <c r="A34" s="38">
        <v>21</v>
      </c>
      <c r="B34" s="39" t="s">
        <v>2</v>
      </c>
      <c r="C34" s="39" t="s">
        <v>0</v>
      </c>
      <c r="D34" s="40" t="s">
        <v>15</v>
      </c>
      <c r="E34" s="181" t="s">
        <v>4</v>
      </c>
      <c r="F34" s="182"/>
      <c r="G34" s="40" t="s">
        <v>3</v>
      </c>
      <c r="H34" s="40" t="s">
        <v>1</v>
      </c>
      <c r="I34" s="41" t="s">
        <v>2</v>
      </c>
      <c r="J34" s="135" t="s">
        <v>30</v>
      </c>
      <c r="K34" s="65">
        <v>35</v>
      </c>
      <c r="L34" s="65">
        <f>L35</f>
        <v>23.3</v>
      </c>
      <c r="M34" s="65">
        <f>M35</f>
        <v>0</v>
      </c>
      <c r="N34" s="65">
        <f>N35</f>
        <v>25</v>
      </c>
      <c r="O34" s="66">
        <f>O35</f>
        <v>35</v>
      </c>
      <c r="P34" s="105">
        <f>SUM(P35)</f>
        <v>4</v>
      </c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s="2" customFormat="1" ht="12.75">
      <c r="A35" s="38">
        <v>22</v>
      </c>
      <c r="B35" s="45" t="s">
        <v>2</v>
      </c>
      <c r="C35" s="46" t="s">
        <v>0</v>
      </c>
      <c r="D35" s="47" t="s">
        <v>15</v>
      </c>
      <c r="E35" s="189" t="s">
        <v>12</v>
      </c>
      <c r="F35" s="190"/>
      <c r="G35" s="47" t="s">
        <v>6</v>
      </c>
      <c r="H35" s="47" t="s">
        <v>1</v>
      </c>
      <c r="I35" s="48" t="s">
        <v>18</v>
      </c>
      <c r="J35" s="133" t="s">
        <v>31</v>
      </c>
      <c r="K35" s="74">
        <v>35</v>
      </c>
      <c r="L35" s="74">
        <v>23.3</v>
      </c>
      <c r="M35" s="75"/>
      <c r="N35" s="49">
        <v>25</v>
      </c>
      <c r="O35" s="50">
        <v>35</v>
      </c>
      <c r="P35" s="138">
        <v>4</v>
      </c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s="2" customFormat="1" ht="25.5">
      <c r="A36" s="38">
        <v>23</v>
      </c>
      <c r="B36" s="39" t="s">
        <v>2</v>
      </c>
      <c r="C36" s="39" t="s">
        <v>0</v>
      </c>
      <c r="D36" s="40" t="s">
        <v>16</v>
      </c>
      <c r="E36" s="181" t="s">
        <v>4</v>
      </c>
      <c r="F36" s="182"/>
      <c r="G36" s="40" t="s">
        <v>3</v>
      </c>
      <c r="H36" s="40" t="s">
        <v>1</v>
      </c>
      <c r="I36" s="41" t="s">
        <v>2</v>
      </c>
      <c r="J36" s="132" t="s">
        <v>103</v>
      </c>
      <c r="K36" s="65" t="e">
        <f>#REF!</f>
        <v>#REF!</v>
      </c>
      <c r="L36" s="65" t="e">
        <f>#REF!</f>
        <v>#REF!</v>
      </c>
      <c r="M36" s="65" t="e">
        <f>#REF!</f>
        <v>#REF!</v>
      </c>
      <c r="N36" s="65" t="e">
        <f>#REF!</f>
        <v>#REF!</v>
      </c>
      <c r="O36" s="66" t="e">
        <f>#REF!</f>
        <v>#REF!</v>
      </c>
      <c r="P36" s="105">
        <f>SUM(P37)</f>
        <v>23.3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25.5">
      <c r="A37" s="38">
        <v>24</v>
      </c>
      <c r="B37" s="45" t="s">
        <v>2</v>
      </c>
      <c r="C37" s="46" t="s">
        <v>0</v>
      </c>
      <c r="D37" s="47" t="s">
        <v>16</v>
      </c>
      <c r="E37" s="189" t="s">
        <v>80</v>
      </c>
      <c r="F37" s="187"/>
      <c r="G37" s="47" t="s">
        <v>13</v>
      </c>
      <c r="H37" s="47" t="s">
        <v>68</v>
      </c>
      <c r="I37" s="48" t="s">
        <v>19</v>
      </c>
      <c r="J37" s="143" t="s">
        <v>123</v>
      </c>
      <c r="K37" s="67"/>
      <c r="L37" s="67"/>
      <c r="M37" s="75"/>
      <c r="N37" s="49"/>
      <c r="O37" s="50"/>
      <c r="P37" s="138">
        <v>23.3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32.25" customHeight="1">
      <c r="A38" s="38">
        <v>25</v>
      </c>
      <c r="B38" s="39" t="s">
        <v>2</v>
      </c>
      <c r="C38" s="39" t="s">
        <v>0</v>
      </c>
      <c r="D38" s="40" t="s">
        <v>17</v>
      </c>
      <c r="E38" s="181" t="s">
        <v>4</v>
      </c>
      <c r="F38" s="182"/>
      <c r="G38" s="40" t="s">
        <v>3</v>
      </c>
      <c r="H38" s="40" t="s">
        <v>1</v>
      </c>
      <c r="I38" s="41" t="s">
        <v>2</v>
      </c>
      <c r="J38" s="132" t="s">
        <v>35</v>
      </c>
      <c r="K38" s="65">
        <f>SUM(K42:K43)</f>
        <v>10186</v>
      </c>
      <c r="L38" s="65">
        <f>SUM(L42:L43)</f>
        <v>48.2</v>
      </c>
      <c r="M38" s="65">
        <f>SUM(M42:M43)</f>
        <v>0</v>
      </c>
      <c r="N38" s="65">
        <f>SUM(N42:N43)</f>
        <v>58</v>
      </c>
      <c r="O38" s="66">
        <f>SUM(O42:O43)</f>
        <v>150</v>
      </c>
      <c r="P38" s="105">
        <f>SUM(P39+P40+P41+P42+P43)</f>
        <v>6000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1.75" customHeight="1">
      <c r="A39" s="38">
        <v>26</v>
      </c>
      <c r="B39" s="46" t="s">
        <v>2</v>
      </c>
      <c r="C39" s="46" t="s">
        <v>0</v>
      </c>
      <c r="D39" s="47" t="s">
        <v>17</v>
      </c>
      <c r="E39" s="189" t="s">
        <v>72</v>
      </c>
      <c r="F39" s="187"/>
      <c r="G39" s="47" t="s">
        <v>13</v>
      </c>
      <c r="H39" s="47" t="s">
        <v>1</v>
      </c>
      <c r="I39" s="77" t="s">
        <v>73</v>
      </c>
      <c r="J39" s="130" t="s">
        <v>74</v>
      </c>
      <c r="K39" s="78"/>
      <c r="L39" s="78"/>
      <c r="M39" s="75"/>
      <c r="N39" s="79"/>
      <c r="O39" s="80"/>
      <c r="P39" s="138">
        <v>40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66.75" customHeight="1">
      <c r="A40" s="38">
        <v>27</v>
      </c>
      <c r="B40" s="46" t="s">
        <v>2</v>
      </c>
      <c r="C40" s="46" t="s">
        <v>0</v>
      </c>
      <c r="D40" s="47" t="s">
        <v>17</v>
      </c>
      <c r="E40" s="189" t="s">
        <v>75</v>
      </c>
      <c r="F40" s="187"/>
      <c r="G40" s="47" t="s">
        <v>13</v>
      </c>
      <c r="H40" s="47" t="s">
        <v>65</v>
      </c>
      <c r="I40" s="77" t="s">
        <v>73</v>
      </c>
      <c r="J40" s="128" t="s">
        <v>76</v>
      </c>
      <c r="K40" s="78"/>
      <c r="L40" s="78"/>
      <c r="M40" s="75"/>
      <c r="N40" s="79"/>
      <c r="O40" s="80"/>
      <c r="P40" s="138">
        <v>5730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69" customHeight="1">
      <c r="A41" s="38">
        <v>28</v>
      </c>
      <c r="B41" s="46" t="s">
        <v>2</v>
      </c>
      <c r="C41" s="46" t="s">
        <v>0</v>
      </c>
      <c r="D41" s="47" t="s">
        <v>17</v>
      </c>
      <c r="E41" s="188" t="s">
        <v>75</v>
      </c>
      <c r="F41" s="187"/>
      <c r="G41" s="47" t="s">
        <v>13</v>
      </c>
      <c r="H41" s="47" t="s">
        <v>1</v>
      </c>
      <c r="I41" s="77" t="s">
        <v>77</v>
      </c>
      <c r="J41" s="128" t="s">
        <v>78</v>
      </c>
      <c r="K41" s="78"/>
      <c r="L41" s="78"/>
      <c r="M41" s="75"/>
      <c r="N41" s="79"/>
      <c r="O41" s="80"/>
      <c r="P41" s="138">
        <v>90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6.75" customHeight="1">
      <c r="A42" s="38">
        <v>29</v>
      </c>
      <c r="B42" s="46" t="s">
        <v>2</v>
      </c>
      <c r="C42" s="46" t="s">
        <v>0</v>
      </c>
      <c r="D42" s="47" t="s">
        <v>17</v>
      </c>
      <c r="E42" s="189" t="s">
        <v>69</v>
      </c>
      <c r="F42" s="190"/>
      <c r="G42" s="47" t="s">
        <v>13</v>
      </c>
      <c r="H42" s="47" t="s">
        <v>1</v>
      </c>
      <c r="I42" s="48" t="s">
        <v>36</v>
      </c>
      <c r="J42" s="128" t="s">
        <v>70</v>
      </c>
      <c r="K42" s="67">
        <v>10171</v>
      </c>
      <c r="L42" s="67">
        <v>0</v>
      </c>
      <c r="M42" s="75"/>
      <c r="N42" s="49">
        <v>0</v>
      </c>
      <c r="O42" s="50">
        <v>100</v>
      </c>
      <c r="P42" s="138">
        <v>60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39" customHeight="1">
      <c r="A43" s="38">
        <v>30</v>
      </c>
      <c r="B43" s="46" t="s">
        <v>2</v>
      </c>
      <c r="C43" s="46" t="s">
        <v>0</v>
      </c>
      <c r="D43" s="47" t="s">
        <v>17</v>
      </c>
      <c r="E43" s="189" t="s">
        <v>71</v>
      </c>
      <c r="F43" s="190"/>
      <c r="G43" s="47" t="s">
        <v>13</v>
      </c>
      <c r="H43" s="47" t="s">
        <v>1</v>
      </c>
      <c r="I43" s="48" t="s">
        <v>36</v>
      </c>
      <c r="J43" s="128" t="s">
        <v>100</v>
      </c>
      <c r="K43" s="67">
        <v>15</v>
      </c>
      <c r="L43" s="67">
        <v>48.2</v>
      </c>
      <c r="M43" s="75"/>
      <c r="N43" s="49">
        <v>58</v>
      </c>
      <c r="O43" s="50">
        <v>50</v>
      </c>
      <c r="P43" s="138">
        <v>80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12.75">
      <c r="A44" s="38">
        <v>31</v>
      </c>
      <c r="B44" s="39" t="s">
        <v>2</v>
      </c>
      <c r="C44" s="40" t="s">
        <v>20</v>
      </c>
      <c r="D44" s="40" t="s">
        <v>10</v>
      </c>
      <c r="E44" s="181" t="s">
        <v>4</v>
      </c>
      <c r="F44" s="182"/>
      <c r="G44" s="40" t="s">
        <v>3</v>
      </c>
      <c r="H44" s="40" t="s">
        <v>1</v>
      </c>
      <c r="I44" s="81" t="s">
        <v>2</v>
      </c>
      <c r="J44" s="68" t="s">
        <v>39</v>
      </c>
      <c r="K44" s="82" t="e">
        <f aca="true" t="shared" si="0" ref="K44:P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05">
        <f t="shared" si="0"/>
        <v>272258.5</v>
      </c>
      <c r="Q44" s="17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25.5">
      <c r="A45" s="38">
        <v>32</v>
      </c>
      <c r="B45" s="84" t="s">
        <v>2</v>
      </c>
      <c r="C45" s="85" t="s">
        <v>20</v>
      </c>
      <c r="D45" s="85" t="s">
        <v>10</v>
      </c>
      <c r="E45" s="181" t="s">
        <v>4</v>
      </c>
      <c r="F45" s="182"/>
      <c r="G45" s="85" t="s">
        <v>3</v>
      </c>
      <c r="H45" s="85" t="s">
        <v>1</v>
      </c>
      <c r="I45" s="86" t="s">
        <v>2</v>
      </c>
      <c r="J45" s="87" t="s">
        <v>22</v>
      </c>
      <c r="K45" s="82" t="e">
        <f>K47+K48+K56+#REF!+#REF!</f>
        <v>#REF!</v>
      </c>
      <c r="L45" s="82" t="e">
        <f>L47+L48+L56+#REF!+#REF!+#REF!</f>
        <v>#REF!</v>
      </c>
      <c r="M45" s="82" t="e">
        <f>M47+M48+M56+#REF!+#REF!+#REF!</f>
        <v>#REF!</v>
      </c>
      <c r="N45" s="82" t="e">
        <f>N47+N48+N56+#REF!+#REF!</f>
        <v>#REF!</v>
      </c>
      <c r="O45" s="83" t="e">
        <f>O47+O48+O56+#REF!+#REF!</f>
        <v>#REF!</v>
      </c>
      <c r="P45" s="105">
        <f>SUM(P46+P47+P48+P56+P73)</f>
        <v>272258.5</v>
      </c>
      <c r="Q45" s="17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6.75" customHeight="1">
      <c r="A46" s="38">
        <v>33</v>
      </c>
      <c r="B46" s="84" t="s">
        <v>2</v>
      </c>
      <c r="C46" s="85" t="s">
        <v>20</v>
      </c>
      <c r="D46" s="85" t="s">
        <v>10</v>
      </c>
      <c r="E46" s="181" t="s">
        <v>54</v>
      </c>
      <c r="F46" s="187"/>
      <c r="G46" s="85" t="s">
        <v>13</v>
      </c>
      <c r="H46" s="85" t="s">
        <v>1</v>
      </c>
      <c r="I46" s="86" t="s">
        <v>91</v>
      </c>
      <c r="J46" s="123" t="s">
        <v>127</v>
      </c>
      <c r="K46" s="88"/>
      <c r="L46" s="88"/>
      <c r="M46" s="89"/>
      <c r="N46" s="88"/>
      <c r="O46" s="83"/>
      <c r="P46" s="105">
        <f>83263+1442</f>
        <v>84705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8" customFormat="1" ht="33.75" customHeight="1">
      <c r="A47" s="38">
        <v>34</v>
      </c>
      <c r="B47" s="39" t="s">
        <v>2</v>
      </c>
      <c r="C47" s="40" t="s">
        <v>20</v>
      </c>
      <c r="D47" s="40" t="s">
        <v>10</v>
      </c>
      <c r="E47" s="181" t="s">
        <v>99</v>
      </c>
      <c r="F47" s="182"/>
      <c r="G47" s="40" t="s">
        <v>13</v>
      </c>
      <c r="H47" s="40" t="s">
        <v>1</v>
      </c>
      <c r="I47" s="81" t="s">
        <v>91</v>
      </c>
      <c r="J47" s="123" t="s">
        <v>102</v>
      </c>
      <c r="K47" s="90">
        <f>66999+285</f>
        <v>67284</v>
      </c>
      <c r="L47" s="90">
        <v>56071</v>
      </c>
      <c r="M47" s="91"/>
      <c r="N47" s="90">
        <f>66999+285</f>
        <v>67284</v>
      </c>
      <c r="O47" s="71">
        <v>85626</v>
      </c>
      <c r="P47" s="105">
        <f>86261-1758</f>
        <v>84503</v>
      </c>
      <c r="Q47" s="92"/>
      <c r="R47" s="92"/>
      <c r="S47" s="69"/>
      <c r="T47" s="69"/>
      <c r="U47" s="69"/>
      <c r="V47" s="69"/>
      <c r="W47" s="69"/>
      <c r="X47" s="69"/>
      <c r="Y47" s="69"/>
      <c r="Z47" s="69"/>
    </row>
    <row r="48" spans="1:26" s="9" customFormat="1" ht="25.5">
      <c r="A48" s="93">
        <v>35</v>
      </c>
      <c r="B48" s="39" t="s">
        <v>2</v>
      </c>
      <c r="C48" s="40" t="s">
        <v>20</v>
      </c>
      <c r="D48" s="40" t="s">
        <v>10</v>
      </c>
      <c r="E48" s="181" t="s">
        <v>55</v>
      </c>
      <c r="F48" s="182"/>
      <c r="G48" s="40" t="s">
        <v>3</v>
      </c>
      <c r="H48" s="40" t="s">
        <v>1</v>
      </c>
      <c r="I48" s="81" t="s">
        <v>91</v>
      </c>
      <c r="J48" s="94" t="s">
        <v>47</v>
      </c>
      <c r="K48" s="65">
        <f>SUM(K51:K51)</f>
        <v>1413</v>
      </c>
      <c r="L48" s="65">
        <v>29044.7</v>
      </c>
      <c r="M48" s="65">
        <v>29044.7</v>
      </c>
      <c r="N48" s="65">
        <f>SUM(N51:N51)</f>
        <v>1413</v>
      </c>
      <c r="O48" s="66">
        <f>O51</f>
        <v>1383</v>
      </c>
      <c r="P48" s="105">
        <f>SUM(P49:P51)</f>
        <v>8311</v>
      </c>
      <c r="Q48" s="92"/>
      <c r="R48" s="92"/>
      <c r="S48" s="69"/>
      <c r="T48" s="69"/>
      <c r="U48" s="69"/>
      <c r="V48" s="69"/>
      <c r="W48" s="69"/>
      <c r="X48" s="69"/>
      <c r="Y48" s="69"/>
      <c r="Z48" s="69"/>
    </row>
    <row r="49" spans="1:26" s="9" customFormat="1" ht="31.5" customHeight="1">
      <c r="A49" s="93">
        <v>36</v>
      </c>
      <c r="B49" s="95" t="s">
        <v>2</v>
      </c>
      <c r="C49" s="96" t="s">
        <v>20</v>
      </c>
      <c r="D49" s="96" t="s">
        <v>10</v>
      </c>
      <c r="E49" s="176" t="s">
        <v>128</v>
      </c>
      <c r="F49" s="186"/>
      <c r="G49" s="96" t="s">
        <v>13</v>
      </c>
      <c r="H49" s="96" t="s">
        <v>1</v>
      </c>
      <c r="I49" s="98" t="s">
        <v>91</v>
      </c>
      <c r="J49" s="156" t="s">
        <v>129</v>
      </c>
      <c r="K49" s="148"/>
      <c r="L49" s="148"/>
      <c r="M49" s="149"/>
      <c r="N49" s="148"/>
      <c r="O49" s="150"/>
      <c r="P49" s="146">
        <v>963</v>
      </c>
      <c r="Q49" s="92"/>
      <c r="R49" s="92"/>
      <c r="S49" s="69"/>
      <c r="T49" s="69"/>
      <c r="U49" s="69"/>
      <c r="V49" s="69"/>
      <c r="W49" s="69"/>
      <c r="X49" s="69"/>
      <c r="Y49" s="69"/>
      <c r="Z49" s="69"/>
    </row>
    <row r="50" spans="1:26" ht="12.75">
      <c r="A50" s="93">
        <v>37</v>
      </c>
      <c r="B50" s="95"/>
      <c r="C50" s="96"/>
      <c r="D50" s="96"/>
      <c r="E50" s="97"/>
      <c r="F50" s="95"/>
      <c r="G50" s="96"/>
      <c r="H50" s="96"/>
      <c r="I50" s="98"/>
      <c r="J50" s="157" t="s">
        <v>21</v>
      </c>
      <c r="K50" s="49"/>
      <c r="L50" s="49"/>
      <c r="M50" s="17"/>
      <c r="N50" s="49"/>
      <c r="O50" s="50"/>
      <c r="P50" s="139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2" customFormat="1" ht="27" customHeight="1">
      <c r="A51" s="93">
        <v>38</v>
      </c>
      <c r="B51" s="101" t="s">
        <v>2</v>
      </c>
      <c r="C51" s="102" t="s">
        <v>20</v>
      </c>
      <c r="D51" s="102" t="s">
        <v>10</v>
      </c>
      <c r="E51" s="179" t="s">
        <v>56</v>
      </c>
      <c r="F51" s="180"/>
      <c r="G51" s="102" t="s">
        <v>13</v>
      </c>
      <c r="H51" s="102" t="s">
        <v>1</v>
      </c>
      <c r="I51" s="103" t="s">
        <v>91</v>
      </c>
      <c r="J51" s="158" t="s">
        <v>49</v>
      </c>
      <c r="K51" s="42">
        <f>SUM(K52:K53)</f>
        <v>1413</v>
      </c>
      <c r="L51" s="42">
        <f>SUM(L52:L53)</f>
        <v>1413</v>
      </c>
      <c r="M51" s="42">
        <f>SUM(M52:M53)</f>
        <v>0</v>
      </c>
      <c r="N51" s="42">
        <f>SUM(N52:N53)</f>
        <v>1413</v>
      </c>
      <c r="O51" s="43">
        <f>SUM(O52:O53)</f>
        <v>1383</v>
      </c>
      <c r="P51" s="125">
        <f>SUM(P52:P55)</f>
        <v>7348</v>
      </c>
      <c r="Q51" s="11"/>
      <c r="R51" s="11"/>
      <c r="S51" s="12"/>
      <c r="T51" s="12"/>
      <c r="U51" s="12"/>
      <c r="V51" s="12"/>
      <c r="W51" s="12"/>
      <c r="X51" s="12"/>
      <c r="Y51" s="12"/>
      <c r="Z51" s="12"/>
    </row>
    <row r="52" spans="1:26" ht="25.5">
      <c r="A52" s="93">
        <v>39</v>
      </c>
      <c r="B52" s="95" t="s">
        <v>2</v>
      </c>
      <c r="C52" s="96" t="s">
        <v>20</v>
      </c>
      <c r="D52" s="96" t="s">
        <v>10</v>
      </c>
      <c r="E52" s="176" t="s">
        <v>56</v>
      </c>
      <c r="F52" s="177"/>
      <c r="G52" s="96" t="s">
        <v>13</v>
      </c>
      <c r="H52" s="96" t="s">
        <v>1</v>
      </c>
      <c r="I52" s="98" t="s">
        <v>91</v>
      </c>
      <c r="J52" s="156" t="s">
        <v>104</v>
      </c>
      <c r="K52" s="99"/>
      <c r="L52" s="99"/>
      <c r="M52" s="17"/>
      <c r="N52" s="49"/>
      <c r="O52" s="50"/>
      <c r="P52" s="146">
        <f>5328-828</f>
        <v>4500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51" customHeight="1">
      <c r="A53" s="93">
        <v>40</v>
      </c>
      <c r="B53" s="95" t="s">
        <v>2</v>
      </c>
      <c r="C53" s="96" t="s">
        <v>20</v>
      </c>
      <c r="D53" s="96" t="s">
        <v>10</v>
      </c>
      <c r="E53" s="176" t="s">
        <v>56</v>
      </c>
      <c r="F53" s="177"/>
      <c r="G53" s="96" t="s">
        <v>13</v>
      </c>
      <c r="H53" s="96" t="s">
        <v>1</v>
      </c>
      <c r="I53" s="98" t="s">
        <v>91</v>
      </c>
      <c r="J53" s="159" t="s">
        <v>105</v>
      </c>
      <c r="K53" s="49">
        <v>1413</v>
      </c>
      <c r="L53" s="49">
        <v>1413</v>
      </c>
      <c r="M53" s="17"/>
      <c r="N53" s="49">
        <v>1413</v>
      </c>
      <c r="O53" s="50">
        <v>1383</v>
      </c>
      <c r="P53" s="138">
        <v>1703.2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63.75" customHeight="1">
      <c r="A54" s="93">
        <v>41</v>
      </c>
      <c r="B54" s="95" t="s">
        <v>2</v>
      </c>
      <c r="C54" s="96" t="s">
        <v>20</v>
      </c>
      <c r="D54" s="96" t="s">
        <v>10</v>
      </c>
      <c r="E54" s="176" t="s">
        <v>56</v>
      </c>
      <c r="F54" s="177"/>
      <c r="G54" s="96" t="s">
        <v>13</v>
      </c>
      <c r="H54" s="96" t="s">
        <v>1</v>
      </c>
      <c r="I54" s="98" t="s">
        <v>91</v>
      </c>
      <c r="J54" s="160" t="s">
        <v>124</v>
      </c>
      <c r="K54" s="49"/>
      <c r="L54" s="49"/>
      <c r="M54" s="17"/>
      <c r="N54" s="49"/>
      <c r="O54" s="50"/>
      <c r="P54" s="138">
        <v>1132.9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8.5" customHeight="1">
      <c r="A55" s="93">
        <v>42</v>
      </c>
      <c r="B55" s="95" t="s">
        <v>2</v>
      </c>
      <c r="C55" s="96" t="s">
        <v>20</v>
      </c>
      <c r="D55" s="96" t="s">
        <v>10</v>
      </c>
      <c r="E55" s="176" t="s">
        <v>56</v>
      </c>
      <c r="F55" s="177"/>
      <c r="G55" s="96" t="s">
        <v>13</v>
      </c>
      <c r="H55" s="96" t="s">
        <v>1</v>
      </c>
      <c r="I55" s="98" t="s">
        <v>91</v>
      </c>
      <c r="J55" s="173" t="s">
        <v>131</v>
      </c>
      <c r="K55" s="151"/>
      <c r="L55" s="151"/>
      <c r="M55" s="152"/>
      <c r="N55" s="151"/>
      <c r="O55" s="153"/>
      <c r="P55" s="146">
        <v>11.9</v>
      </c>
      <c r="Q55" s="161"/>
      <c r="R55" s="140"/>
      <c r="S55" s="11"/>
      <c r="T55" s="11"/>
      <c r="U55" s="11"/>
      <c r="V55" s="11"/>
      <c r="W55" s="11"/>
      <c r="X55" s="11"/>
      <c r="Y55" s="11"/>
      <c r="Z55" s="11"/>
    </row>
    <row r="56" spans="1:26" ht="18" customHeight="1">
      <c r="A56" s="93">
        <v>43</v>
      </c>
      <c r="B56" s="101" t="s">
        <v>2</v>
      </c>
      <c r="C56" s="102" t="s">
        <v>20</v>
      </c>
      <c r="D56" s="102" t="s">
        <v>10</v>
      </c>
      <c r="E56" s="179" t="s">
        <v>57</v>
      </c>
      <c r="F56" s="180"/>
      <c r="G56" s="102" t="s">
        <v>3</v>
      </c>
      <c r="H56" s="102" t="s">
        <v>1</v>
      </c>
      <c r="I56" s="103" t="s">
        <v>91</v>
      </c>
      <c r="J56" s="104" t="s">
        <v>58</v>
      </c>
      <c r="K56" s="65">
        <f>SUM(K57:K61,K63,K70)</f>
        <v>61217</v>
      </c>
      <c r="L56" s="65">
        <f>SUM(L57:L61,L63,L70)</f>
        <v>51844</v>
      </c>
      <c r="M56" s="65">
        <f>SUM(M57:M61,M63,M70)</f>
        <v>0</v>
      </c>
      <c r="N56" s="65">
        <f>SUM(N57:N61,N63,N70)</f>
        <v>61196</v>
      </c>
      <c r="O56" s="66">
        <f>SUM(O57:O61,O63,O70)</f>
        <v>64403.8</v>
      </c>
      <c r="P56" s="105">
        <f>SUM(P57+P58+P59+P60+P61+P62+P63+P70)</f>
        <v>94147.5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61.5" customHeight="1" thickBot="1">
      <c r="A57" s="93">
        <v>44</v>
      </c>
      <c r="B57" s="95" t="s">
        <v>2</v>
      </c>
      <c r="C57" s="96" t="s">
        <v>20</v>
      </c>
      <c r="D57" s="96" t="s">
        <v>10</v>
      </c>
      <c r="E57" s="176" t="s">
        <v>59</v>
      </c>
      <c r="F57" s="186"/>
      <c r="G57" s="96" t="s">
        <v>13</v>
      </c>
      <c r="H57" s="96" t="s">
        <v>1</v>
      </c>
      <c r="I57" s="98" t="s">
        <v>91</v>
      </c>
      <c r="J57" s="106" t="s">
        <v>117</v>
      </c>
      <c r="K57" s="60">
        <v>5814</v>
      </c>
      <c r="L57" s="60">
        <v>4700</v>
      </c>
      <c r="M57" s="11"/>
      <c r="N57" s="49">
        <v>5814</v>
      </c>
      <c r="O57" s="50">
        <v>6881.9</v>
      </c>
      <c r="P57" s="138">
        <v>2686.7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1" customHeight="1">
      <c r="A58" s="93">
        <v>45</v>
      </c>
      <c r="B58" s="95" t="s">
        <v>2</v>
      </c>
      <c r="C58" s="96" t="s">
        <v>20</v>
      </c>
      <c r="D58" s="96" t="s">
        <v>10</v>
      </c>
      <c r="E58" s="176" t="s">
        <v>125</v>
      </c>
      <c r="F58" s="178"/>
      <c r="G58" s="96" t="s">
        <v>13</v>
      </c>
      <c r="H58" s="96" t="s">
        <v>1</v>
      </c>
      <c r="I58" s="98" t="s">
        <v>91</v>
      </c>
      <c r="J58" s="144" t="s">
        <v>126</v>
      </c>
      <c r="K58" s="60"/>
      <c r="L58" s="60"/>
      <c r="M58" s="11"/>
      <c r="N58" s="49"/>
      <c r="O58" s="50"/>
      <c r="P58" s="138">
        <v>4.6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61.5" customHeight="1">
      <c r="A59" s="93">
        <v>46</v>
      </c>
      <c r="B59" s="95" t="s">
        <v>2</v>
      </c>
      <c r="C59" s="96" t="s">
        <v>20</v>
      </c>
      <c r="D59" s="96" t="s">
        <v>10</v>
      </c>
      <c r="E59" s="176" t="s">
        <v>119</v>
      </c>
      <c r="F59" s="178"/>
      <c r="G59" s="96" t="s">
        <v>13</v>
      </c>
      <c r="H59" s="96" t="s">
        <v>1</v>
      </c>
      <c r="I59" s="98" t="s">
        <v>91</v>
      </c>
      <c r="J59" s="136" t="s">
        <v>120</v>
      </c>
      <c r="K59" s="60"/>
      <c r="L59" s="60"/>
      <c r="M59" s="11"/>
      <c r="N59" s="49"/>
      <c r="O59" s="50"/>
      <c r="P59" s="138">
        <v>90</v>
      </c>
      <c r="Q59" s="140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8.75" customHeight="1">
      <c r="A60" s="93">
        <v>47</v>
      </c>
      <c r="B60" s="95" t="s">
        <v>2</v>
      </c>
      <c r="C60" s="96" t="s">
        <v>20</v>
      </c>
      <c r="D60" s="96" t="s">
        <v>10</v>
      </c>
      <c r="E60" s="176" t="s">
        <v>60</v>
      </c>
      <c r="F60" s="186"/>
      <c r="G60" s="96" t="s">
        <v>13</v>
      </c>
      <c r="H60" s="96" t="s">
        <v>1</v>
      </c>
      <c r="I60" s="98" t="s">
        <v>91</v>
      </c>
      <c r="J60" s="100" t="s">
        <v>118</v>
      </c>
      <c r="K60" s="49">
        <v>433.9</v>
      </c>
      <c r="L60" s="49">
        <v>433.9</v>
      </c>
      <c r="M60" s="11"/>
      <c r="N60" s="49">
        <v>433.9</v>
      </c>
      <c r="O60" s="50">
        <v>286.4</v>
      </c>
      <c r="P60" s="138">
        <v>237.3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39.75" customHeight="1">
      <c r="A61" s="93">
        <v>48</v>
      </c>
      <c r="B61" s="95" t="s">
        <v>2</v>
      </c>
      <c r="C61" s="96" t="s">
        <v>20</v>
      </c>
      <c r="D61" s="96" t="s">
        <v>10</v>
      </c>
      <c r="E61" s="176" t="s">
        <v>61</v>
      </c>
      <c r="F61" s="186"/>
      <c r="G61" s="96" t="s">
        <v>13</v>
      </c>
      <c r="H61" s="96" t="s">
        <v>1</v>
      </c>
      <c r="I61" s="98" t="s">
        <v>91</v>
      </c>
      <c r="J61" s="100" t="s">
        <v>115</v>
      </c>
      <c r="K61" s="49">
        <v>6565</v>
      </c>
      <c r="L61" s="49">
        <v>5152</v>
      </c>
      <c r="M61" s="11"/>
      <c r="N61" s="49">
        <v>6565</v>
      </c>
      <c r="O61" s="50">
        <v>7234</v>
      </c>
      <c r="P61" s="138">
        <v>5108.4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">
      <c r="A62" s="93">
        <v>49</v>
      </c>
      <c r="B62" s="95" t="s">
        <v>2</v>
      </c>
      <c r="C62" s="96" t="s">
        <v>20</v>
      </c>
      <c r="D62" s="96" t="s">
        <v>10</v>
      </c>
      <c r="E62" s="176" t="s">
        <v>85</v>
      </c>
      <c r="F62" s="187"/>
      <c r="G62" s="96" t="s">
        <v>13</v>
      </c>
      <c r="H62" s="96" t="s">
        <v>1</v>
      </c>
      <c r="I62" s="98" t="s">
        <v>91</v>
      </c>
      <c r="J62" s="100" t="s">
        <v>116</v>
      </c>
      <c r="K62" s="107"/>
      <c r="L62" s="107"/>
      <c r="M62" s="11"/>
      <c r="N62" s="107"/>
      <c r="O62" s="108"/>
      <c r="P62" s="138">
        <v>0.3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93">
        <v>50</v>
      </c>
      <c r="B63" s="101" t="s">
        <v>2</v>
      </c>
      <c r="C63" s="102" t="s">
        <v>20</v>
      </c>
      <c r="D63" s="102" t="s">
        <v>10</v>
      </c>
      <c r="E63" s="179" t="s">
        <v>62</v>
      </c>
      <c r="F63" s="180"/>
      <c r="G63" s="102" t="s">
        <v>13</v>
      </c>
      <c r="H63" s="102" t="s">
        <v>1</v>
      </c>
      <c r="I63" s="103" t="s">
        <v>91</v>
      </c>
      <c r="J63" s="109" t="s">
        <v>41</v>
      </c>
      <c r="K63" s="110">
        <f>SUM(K64:K67)</f>
        <v>100.1</v>
      </c>
      <c r="L63" s="110">
        <f>SUM(L64:L67)</f>
        <v>79.1</v>
      </c>
      <c r="M63" s="110">
        <f>SUM(M64:M67)</f>
        <v>0</v>
      </c>
      <c r="N63" s="110">
        <f>SUM(N64:N67)</f>
        <v>79.1</v>
      </c>
      <c r="O63" s="111">
        <f>SUM(O64:O67)</f>
        <v>83.5</v>
      </c>
      <c r="P63" s="125">
        <f>SUM(P64:P69)</f>
        <v>19582.2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3">
        <v>51</v>
      </c>
      <c r="B64" s="95" t="s">
        <v>2</v>
      </c>
      <c r="C64" s="96" t="s">
        <v>20</v>
      </c>
      <c r="D64" s="96" t="s">
        <v>10</v>
      </c>
      <c r="E64" s="176" t="s">
        <v>62</v>
      </c>
      <c r="F64" s="178"/>
      <c r="G64" s="96" t="s">
        <v>13</v>
      </c>
      <c r="H64" s="96" t="s">
        <v>1</v>
      </c>
      <c r="I64" s="98" t="s">
        <v>91</v>
      </c>
      <c r="J64" s="76" t="s">
        <v>106</v>
      </c>
      <c r="K64" s="49">
        <v>21</v>
      </c>
      <c r="L64" s="49"/>
      <c r="M64" s="11"/>
      <c r="N64" s="49"/>
      <c r="O64" s="50"/>
      <c r="P64" s="146">
        <f>30-30</f>
        <v>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49.5" customHeight="1">
      <c r="A65" s="93">
        <v>52</v>
      </c>
      <c r="B65" s="95" t="s">
        <v>2</v>
      </c>
      <c r="C65" s="96" t="s">
        <v>20</v>
      </c>
      <c r="D65" s="96" t="s">
        <v>10</v>
      </c>
      <c r="E65" s="176" t="s">
        <v>62</v>
      </c>
      <c r="F65" s="178"/>
      <c r="G65" s="96" t="s">
        <v>13</v>
      </c>
      <c r="H65" s="96" t="s">
        <v>1</v>
      </c>
      <c r="I65" s="98" t="s">
        <v>91</v>
      </c>
      <c r="J65" s="76" t="s">
        <v>107</v>
      </c>
      <c r="K65" s="49"/>
      <c r="L65" s="49"/>
      <c r="M65" s="11"/>
      <c r="N65" s="49"/>
      <c r="O65" s="50"/>
      <c r="P65" s="138">
        <v>19112.2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51">
      <c r="A66" s="93">
        <v>53</v>
      </c>
      <c r="B66" s="95" t="s">
        <v>2</v>
      </c>
      <c r="C66" s="96" t="s">
        <v>20</v>
      </c>
      <c r="D66" s="96" t="s">
        <v>10</v>
      </c>
      <c r="E66" s="176" t="s">
        <v>62</v>
      </c>
      <c r="F66" s="178"/>
      <c r="G66" s="96" t="s">
        <v>13</v>
      </c>
      <c r="H66" s="96" t="s">
        <v>1</v>
      </c>
      <c r="I66" s="98" t="s">
        <v>91</v>
      </c>
      <c r="J66" s="10" t="s">
        <v>108</v>
      </c>
      <c r="K66" s="49">
        <v>0.1</v>
      </c>
      <c r="L66" s="49">
        <v>0.1</v>
      </c>
      <c r="M66" s="11"/>
      <c r="N66" s="49">
        <v>0.1</v>
      </c>
      <c r="O66" s="50">
        <v>0.1</v>
      </c>
      <c r="P66" s="138">
        <v>0.2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7.75" customHeight="1">
      <c r="A67" s="38">
        <v>54</v>
      </c>
      <c r="B67" s="95" t="s">
        <v>2</v>
      </c>
      <c r="C67" s="96" t="s">
        <v>20</v>
      </c>
      <c r="D67" s="96" t="s">
        <v>10</v>
      </c>
      <c r="E67" s="176" t="s">
        <v>62</v>
      </c>
      <c r="F67" s="178"/>
      <c r="G67" s="96" t="s">
        <v>13</v>
      </c>
      <c r="H67" s="96" t="s">
        <v>1</v>
      </c>
      <c r="I67" s="98" t="s">
        <v>91</v>
      </c>
      <c r="J67" s="112" t="s">
        <v>109</v>
      </c>
      <c r="K67" s="60">
        <v>79</v>
      </c>
      <c r="L67" s="60">
        <v>79</v>
      </c>
      <c r="M67" s="11"/>
      <c r="N67" s="60">
        <v>79</v>
      </c>
      <c r="O67" s="50">
        <v>83.4</v>
      </c>
      <c r="P67" s="138">
        <v>115.2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8.25">
      <c r="A68" s="38">
        <v>55</v>
      </c>
      <c r="B68" s="95" t="s">
        <v>2</v>
      </c>
      <c r="C68" s="96" t="s">
        <v>20</v>
      </c>
      <c r="D68" s="96" t="s">
        <v>10</v>
      </c>
      <c r="E68" s="176" t="s">
        <v>62</v>
      </c>
      <c r="F68" s="178"/>
      <c r="G68" s="96" t="s">
        <v>13</v>
      </c>
      <c r="H68" s="96" t="s">
        <v>1</v>
      </c>
      <c r="I68" s="98" t="s">
        <v>91</v>
      </c>
      <c r="J68" s="112" t="s">
        <v>110</v>
      </c>
      <c r="K68" s="60"/>
      <c r="L68" s="60"/>
      <c r="M68" s="11"/>
      <c r="N68" s="60"/>
      <c r="O68" s="50"/>
      <c r="P68" s="138">
        <v>132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75" customHeight="1">
      <c r="A69" s="38">
        <v>56</v>
      </c>
      <c r="B69" s="95" t="s">
        <v>2</v>
      </c>
      <c r="C69" s="96" t="s">
        <v>20</v>
      </c>
      <c r="D69" s="96" t="s">
        <v>10</v>
      </c>
      <c r="E69" s="176" t="s">
        <v>62</v>
      </c>
      <c r="F69" s="178"/>
      <c r="G69" s="96" t="s">
        <v>13</v>
      </c>
      <c r="H69" s="96" t="s">
        <v>1</v>
      </c>
      <c r="I69" s="98" t="s">
        <v>91</v>
      </c>
      <c r="J69" s="113" t="s">
        <v>111</v>
      </c>
      <c r="K69" s="60"/>
      <c r="L69" s="60"/>
      <c r="M69" s="11"/>
      <c r="N69" s="60"/>
      <c r="O69" s="50"/>
      <c r="P69" s="138">
        <v>222.6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 customHeight="1">
      <c r="A70" s="38">
        <v>57</v>
      </c>
      <c r="B70" s="101" t="s">
        <v>2</v>
      </c>
      <c r="C70" s="102" t="s">
        <v>20</v>
      </c>
      <c r="D70" s="102" t="s">
        <v>10</v>
      </c>
      <c r="E70" s="179" t="s">
        <v>63</v>
      </c>
      <c r="F70" s="180"/>
      <c r="G70" s="102" t="s">
        <v>13</v>
      </c>
      <c r="H70" s="102" t="s">
        <v>1</v>
      </c>
      <c r="I70" s="103" t="s">
        <v>91</v>
      </c>
      <c r="J70" s="114" t="s">
        <v>48</v>
      </c>
      <c r="K70" s="65">
        <f>SUM(K72:K72)</f>
        <v>48304</v>
      </c>
      <c r="L70" s="65">
        <f>SUM(L72:L72)</f>
        <v>41479</v>
      </c>
      <c r="M70" s="65">
        <f>SUM(M72:M72)</f>
        <v>0</v>
      </c>
      <c r="N70" s="65">
        <f>SUM(N72:N72)</f>
        <v>48304</v>
      </c>
      <c r="O70" s="66">
        <f>SUM(O72:O72)</f>
        <v>49918</v>
      </c>
      <c r="P70" s="105">
        <f>SUM(P71:P72)</f>
        <v>66438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8.25">
      <c r="A71" s="168">
        <v>58</v>
      </c>
      <c r="B71" s="95" t="s">
        <v>2</v>
      </c>
      <c r="C71" s="96" t="s">
        <v>20</v>
      </c>
      <c r="D71" s="96" t="s">
        <v>10</v>
      </c>
      <c r="E71" s="176" t="s">
        <v>63</v>
      </c>
      <c r="F71" s="178"/>
      <c r="G71" s="96" t="s">
        <v>13</v>
      </c>
      <c r="H71" s="96" t="s">
        <v>1</v>
      </c>
      <c r="I71" s="98" t="s">
        <v>91</v>
      </c>
      <c r="J71" s="115" t="s">
        <v>112</v>
      </c>
      <c r="K71" s="60"/>
      <c r="L71" s="60"/>
      <c r="M71" s="11"/>
      <c r="N71" s="49"/>
      <c r="O71" s="50"/>
      <c r="P71" s="146">
        <f>21598+25-400</f>
        <v>21223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78" customHeight="1">
      <c r="A72" s="168">
        <v>59</v>
      </c>
      <c r="B72" s="95" t="s">
        <v>2</v>
      </c>
      <c r="C72" s="116" t="s">
        <v>20</v>
      </c>
      <c r="D72" s="116" t="s">
        <v>10</v>
      </c>
      <c r="E72" s="176" t="s">
        <v>63</v>
      </c>
      <c r="F72" s="178"/>
      <c r="G72" s="116" t="s">
        <v>13</v>
      </c>
      <c r="H72" s="116" t="s">
        <v>1</v>
      </c>
      <c r="I72" s="117" t="s">
        <v>91</v>
      </c>
      <c r="J72" s="100" t="s">
        <v>113</v>
      </c>
      <c r="K72" s="118">
        <f>47602+351+351</f>
        <v>48304</v>
      </c>
      <c r="L72" s="118">
        <v>41479</v>
      </c>
      <c r="M72" s="17"/>
      <c r="N72" s="118">
        <f>47602+351+351</f>
        <v>48304</v>
      </c>
      <c r="O72" s="108">
        <v>49918</v>
      </c>
      <c r="P72" s="147">
        <f>49765-550-4000</f>
        <v>45215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7.75" customHeight="1">
      <c r="A73" s="169">
        <v>60</v>
      </c>
      <c r="B73" s="162" t="s">
        <v>2</v>
      </c>
      <c r="C73" s="163" t="s">
        <v>20</v>
      </c>
      <c r="D73" s="163" t="s">
        <v>10</v>
      </c>
      <c r="E73" s="174" t="s">
        <v>130</v>
      </c>
      <c r="F73" s="175"/>
      <c r="G73" s="163" t="s">
        <v>13</v>
      </c>
      <c r="H73" s="163" t="s">
        <v>1</v>
      </c>
      <c r="I73" s="164" t="s">
        <v>91</v>
      </c>
      <c r="J73" s="171" t="s">
        <v>132</v>
      </c>
      <c r="K73" s="154"/>
      <c r="L73" s="154"/>
      <c r="M73" s="152"/>
      <c r="N73" s="154"/>
      <c r="O73" s="155"/>
      <c r="P73" s="166">
        <f>SUM(P74)</f>
        <v>592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8.5" customHeight="1">
      <c r="A74" s="169">
        <v>61</v>
      </c>
      <c r="B74" s="170" t="s">
        <v>2</v>
      </c>
      <c r="C74" s="116" t="s">
        <v>20</v>
      </c>
      <c r="D74" s="116" t="s">
        <v>10</v>
      </c>
      <c r="E74" s="176" t="s">
        <v>130</v>
      </c>
      <c r="F74" s="177"/>
      <c r="G74" s="116" t="s">
        <v>13</v>
      </c>
      <c r="H74" s="116" t="s">
        <v>1</v>
      </c>
      <c r="I74" s="165" t="s">
        <v>91</v>
      </c>
      <c r="J74" s="172" t="s">
        <v>133</v>
      </c>
      <c r="K74" s="154"/>
      <c r="L74" s="154"/>
      <c r="M74" s="152"/>
      <c r="N74" s="154"/>
      <c r="O74" s="155"/>
      <c r="P74" s="147">
        <v>592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 thickBot="1">
      <c r="A75" s="38">
        <v>62</v>
      </c>
      <c r="B75" s="119"/>
      <c r="C75" s="120"/>
      <c r="D75" s="120"/>
      <c r="E75" s="185"/>
      <c r="F75" s="185"/>
      <c r="G75" s="120"/>
      <c r="H75" s="120"/>
      <c r="I75" s="120"/>
      <c r="J75" s="121" t="s">
        <v>40</v>
      </c>
      <c r="K75" s="105" t="e">
        <f>SUM(K14,K44)</f>
        <v>#REF!</v>
      </c>
      <c r="L75" s="105" t="e">
        <f>SUM(L14,L44)-9.126-6078.162</f>
        <v>#REF!</v>
      </c>
      <c r="M75" s="105" t="e">
        <f>SUM(M14,M44)-6078.16-9.126</f>
        <v>#REF!</v>
      </c>
      <c r="N75" s="105" t="e">
        <f>SUM(N14,N44)</f>
        <v>#REF!</v>
      </c>
      <c r="O75" s="105" t="e">
        <f>SUM(O14,O44)</f>
        <v>#REF!</v>
      </c>
      <c r="P75" s="122">
        <f>SUM(P14+P44)</f>
        <v>331877.97000000003</v>
      </c>
      <c r="Q75" s="17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1.25" customHeight="1">
      <c r="A76" s="183"/>
      <c r="B76" s="11"/>
      <c r="C76" s="11"/>
      <c r="D76" s="11"/>
      <c r="E76" s="11"/>
      <c r="F76" s="11"/>
      <c r="G76" s="11"/>
      <c r="H76" s="11"/>
      <c r="I76" s="12"/>
      <c r="J76" s="16"/>
      <c r="K76" s="1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84"/>
      <c r="B77" s="11"/>
      <c r="C77" s="11"/>
      <c r="D77" s="11"/>
      <c r="E77" s="11"/>
      <c r="F77" s="11"/>
      <c r="G77" s="11"/>
      <c r="H77" s="11"/>
      <c r="I77" s="12"/>
      <c r="J77" s="16"/>
      <c r="K77" s="1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1.25" customHeight="1">
      <c r="A78" s="184"/>
      <c r="B78" s="212" t="s">
        <v>86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84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84"/>
      <c r="B80" s="11"/>
      <c r="C80" s="11"/>
      <c r="D80" s="11"/>
      <c r="E80" s="11"/>
      <c r="F80" s="11"/>
      <c r="G80" s="11"/>
      <c r="H80" s="11"/>
      <c r="I80" s="12"/>
      <c r="J80" s="16"/>
      <c r="K80" s="1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84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84"/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84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</sheetData>
  <sheetProtection/>
  <mergeCells count="71">
    <mergeCell ref="E59:F59"/>
    <mergeCell ref="E20:F20"/>
    <mergeCell ref="E31:F31"/>
    <mergeCell ref="E32:F32"/>
    <mergeCell ref="E30:F30"/>
    <mergeCell ref="J1:P1"/>
    <mergeCell ref="J2:P2"/>
    <mergeCell ref="J3:P3"/>
    <mergeCell ref="J4:P4"/>
    <mergeCell ref="B12:I12"/>
    <mergeCell ref="E14:F14"/>
    <mergeCell ref="J5:P5"/>
    <mergeCell ref="E16:F16"/>
    <mergeCell ref="E15:F15"/>
    <mergeCell ref="E17:F17"/>
    <mergeCell ref="B13:I13"/>
    <mergeCell ref="A7:Z8"/>
    <mergeCell ref="J6:P6"/>
    <mergeCell ref="E23:F23"/>
    <mergeCell ref="E21:F21"/>
    <mergeCell ref="E27:F27"/>
    <mergeCell ref="E22:F22"/>
    <mergeCell ref="E26:F26"/>
    <mergeCell ref="E25:F25"/>
    <mergeCell ref="E24:F24"/>
    <mergeCell ref="E57:F57"/>
    <mergeCell ref="E48:F48"/>
    <mergeCell ref="E54:F54"/>
    <mergeCell ref="E49:F49"/>
    <mergeCell ref="E55:F55"/>
    <mergeCell ref="E19:F19"/>
    <mergeCell ref="E38:F38"/>
    <mergeCell ref="E33:F33"/>
    <mergeCell ref="E45:F45"/>
    <mergeCell ref="E35:F35"/>
    <mergeCell ref="E46:F46"/>
    <mergeCell ref="E40:F40"/>
    <mergeCell ref="E42:F42"/>
    <mergeCell ref="E37:F37"/>
    <mergeCell ref="E28:F28"/>
    <mergeCell ref="E29:F29"/>
    <mergeCell ref="E75:F75"/>
    <mergeCell ref="E60:F60"/>
    <mergeCell ref="E61:F61"/>
    <mergeCell ref="E62:F62"/>
    <mergeCell ref="E41:F41"/>
    <mergeCell ref="E34:F34"/>
    <mergeCell ref="E36:F36"/>
    <mergeCell ref="E39:F39"/>
    <mergeCell ref="E43:F43"/>
    <mergeCell ref="E47:F47"/>
    <mergeCell ref="E67:F67"/>
    <mergeCell ref="E68:F68"/>
    <mergeCell ref="E69:F69"/>
    <mergeCell ref="E63:F63"/>
    <mergeCell ref="E44:F44"/>
    <mergeCell ref="A76:A83"/>
    <mergeCell ref="B78:P79"/>
    <mergeCell ref="E70:F70"/>
    <mergeCell ref="E51:F51"/>
    <mergeCell ref="E56:F56"/>
    <mergeCell ref="E73:F73"/>
    <mergeCell ref="E74:F74"/>
    <mergeCell ref="E58:F58"/>
    <mergeCell ref="E71:F71"/>
    <mergeCell ref="E72:F72"/>
    <mergeCell ref="E52:F52"/>
    <mergeCell ref="E53:F53"/>
    <mergeCell ref="E64:F64"/>
    <mergeCell ref="E65:F65"/>
    <mergeCell ref="E66:F66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2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2020-06-15T08:54:58Z</cp:lastPrinted>
  <dcterms:created xsi:type="dcterms:W3CDTF">2004-11-29T04:51:36Z</dcterms:created>
  <dcterms:modified xsi:type="dcterms:W3CDTF">2020-06-15T08:55:05Z</dcterms:modified>
  <cp:category/>
  <cp:version/>
  <cp:contentType/>
  <cp:contentStatus/>
</cp:coreProperties>
</file>