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s>
  <definedNames/>
  <calcPr fullCalcOnLoad="1"/>
</workbook>
</file>

<file path=xl/sharedStrings.xml><?xml version="1.0" encoding="utf-8"?>
<sst xmlns="http://schemas.openxmlformats.org/spreadsheetml/2006/main" count="432" uniqueCount="137">
  <si>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</si>
  <si>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</si>
  <si>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</si>
  <si>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</si>
  <si>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</si>
  <si>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</si>
  <si>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</si>
  <si>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</si>
  <si>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</si>
  <si>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</si>
  <si>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</si>
  <si>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</si>
  <si>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</si>
  <si>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</si>
  <si>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</si>
  <si>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</si>
  <si>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</si>
  <si>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</si>
  <si>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</si>
  <si>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</si>
  <si>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</si>
  <si>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</si>
  <si>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</si>
  <si>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</si>
  <si>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</si>
  <si>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</si>
  <si>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</si>
  <si>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</si>
  <si>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</si>
  <si>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</si>
  <si>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</si>
  <si>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</si>
  <si>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</si>
  <si>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</si>
  <si>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</si>
  <si>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</si>
  <si>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</si>
  <si>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</si>
  <si>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</si>
  <si>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</si>
  <si>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</si>
  <si>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</si>
  <si>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</si>
  <si>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</si>
  <si>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</si>
  <si>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</si>
  <si>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</si>
  <si>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</si>
  <si>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</si>
  <si>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</si>
  <si>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</si>
  <si>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</si>
  <si>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</si>
  <si>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</si>
  <si>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</si>
  <si>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</si>
  <si>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</si>
  <si>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</si>
  <si>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</si>
  <si>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</si>
  <si>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</si>
  <si>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</si>
  <si>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</si>
  <si>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</si>
  <si>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</si>
  <si>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</si>
  <si>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</si>
  <si>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</si>
  <si>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</si>
  <si>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</si>
  <si>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</si>
  <si>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</si>
  <si>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</si>
  <si>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</si>
  <si>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</si>
  <si>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</si>
  <si>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</si>
  <si>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051</t>
  </si>
  <si>
    <t>025</t>
  </si>
  <si>
    <t>Субсидии бюджетам городских округов на реализацию федеральных целевых программ</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</si>
  <si>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</si>
  <si>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</si>
  <si>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</si>
  <si>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</si>
  <si>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</si>
  <si>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</si>
  <si>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</si>
  <si>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проведение мероприятий по информатизации муниципальных образований</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</si>
  <si>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</si>
  <si>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</si>
  <si>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</si>
  <si>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</si>
  <si>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</si>
  <si>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</si>
  <si>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</si>
  <si>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</si>
  <si>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</si>
  <si>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</si>
  <si>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</si>
  <si>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</si>
  <si>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</si>
  <si>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</si>
  <si>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</si>
  <si>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</si>
  <si>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</si>
  <si>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</si>
  <si>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</si>
  <si>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</si>
  <si>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</si>
  <si>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</si>
  <si>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</si>
  <si>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</si>
  <si>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Сумма в тысячах рублей</t>
  </si>
  <si>
    <t>СВОД  ДОХОДОВ БЮДЖЕТА МАХНЁВСКОГО МУНИЦИПАЛЬНОГО ОБРАЗОВАНИЯ НА 2015 ГОД</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</si>
  <si>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</si>
  <si>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"О бюджете на 2015 год и плановый период 2016 и 2017 годов"</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</si>
  <si>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</si>
  <si>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</si>
  <si>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Субсидии из областного бюджета местным бюджетам,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t>
  </si>
  <si>
    <t xml:space="preserve">                                                                                                                                              к Решению Думы Махнёвского муниципального образования </t>
  </si>
  <si>
    <t xml:space="preserve">Межбюджетный трансферт бюджету Махнёвского муниципального образования на приобретение муниципальным казенным учреждением «Махнёвский физкультурно-спортивный комплекс «Ермак» детской игровой площадки </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</si>
  <si>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</si>
  <si>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</si>
  <si>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</si>
  <si>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 xml:space="preserve">Субсидии на подготовку молодых граждан к военной службе </t>
  </si>
  <si>
    <t>052</t>
  </si>
  <si>
    <t>053</t>
  </si>
  <si>
    <t>Межбюджетные трансферты на осуществление государственной поддержки муниципальных учреждений культуры</t>
  </si>
  <si>
    <t>Межбюджетные трансферты на осуществление государственной поддержки лучших работников муниципальных учреждений культуры</t>
  </si>
  <si>
    <t xml:space="preserve">Субсидии на содержание и оснащение оборудованием вводимых в 2015 году дополнительных мест в муниципальных системах дошкольного образования </t>
  </si>
  <si>
    <t>Межбюджетные трансферты на ремонт крыши</t>
  </si>
  <si>
    <t>Межбюджетные трансферты на ремонт крыши МФКС "Ермак"</t>
  </si>
  <si>
    <t>Межбюджетные трансферты  на комплектование книжных фондов библиотек муниципального образования</t>
  </si>
  <si>
    <t>Межбюджетный трансферт на содержание и оснащение оборудованием дополнительных мест в муниципальных системах дошкольного образования, вводимых с 01 октября по 31 декабря 2015 года</t>
  </si>
  <si>
    <t>Приложение № 1</t>
  </si>
  <si>
    <t>Глава муниципального образования                                                                                                А.В.Лызлов</t>
  </si>
  <si>
    <t xml:space="preserve">                                                                                                                                            от  02.12.  .2015 №  33</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</si>
</sst>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FC19]d\ mmmm\ yyyy\ &quot;г.&quot;"/>
    <numFmt numFmtId="180" formatCode="#,##0.00_р_."/>
    <numFmt numFmtId="181" formatCode="#,##0.000_р_."/>
    <numFmt numFmtId="182" formatCode="#,##0.0_р_."/>
  </numFmts>
  <fonts count="60">
    <font>
      <sz val="10"/>
      <name val="Arial Cyr"/>
      <family val="0"/>
    </font>
    <font>
      <sz val="8"/>
      <name val="Times New Roman CYR"/>
      <family val="1"/>
    </font>
    <font>
      <u val="single"/>
      <sz val="10"/>
      <color indexed="12"/>
      <name val="Arial Cyr"/>
      <family val="0"/>
    </font>
    <font>
      <u val="single"/>
      <sz val="10"/>
      <color indexed="36"/>
      <name val="Arial Cyr"/>
      <family val="0"/>
    </font>
    <font>
      <b/>
      <sz val="14"/>
      <name val="Times New Roman CYR"/>
      <family val="1"/>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CYR"/>
      <family val="1"/>
    </font>
    <font>
      <sz val="10"/>
      <color indexed="10"/>
      <name val="Times New Roman CYR"/>
      <family val="1"/>
    </font>
    <font>
      <sz val="10"/>
      <color indexed="8"/>
      <name val="Times New Roman"/>
      <family val="1"/>
    </font>
    <font>
      <b/>
      <i/>
      <sz val="10"/>
      <color indexed="8"/>
      <name val="Times New Roman CYR"/>
      <family val="1"/>
    </font>
    <font>
      <sz val="8"/>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CYR"/>
      <family val="1"/>
    </font>
    <font>
      <sz val="10"/>
      <color rgb="FFFF0000"/>
      <name val="Times New Roman CYR"/>
      <family val="1"/>
    </font>
    <font>
      <sz val="10"/>
      <color theme="1"/>
      <name val="Times New Roman"/>
      <family val="1"/>
    </font>
    <font>
      <b/>
      <i/>
      <sz val="10"/>
      <color theme="1"/>
      <name val="Times New Roman CYR"/>
      <family val="1"/>
    </font>
    <font>
      <sz val="8"/>
      <color theme="1"/>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95">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5"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0" fontId="8" fillId="0" borderId="13" xfId="0" applyFont="1" applyBorder="1" applyAlignment="1">
      <alignment wrapText="1"/>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0" fontId="4" fillId="0" borderId="0" xfId="0" applyFont="1" applyAlignment="1">
      <alignment wrapText="1"/>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5" fillId="0" borderId="12" xfId="0" applyNumberFormat="1" applyFont="1" applyBorder="1" applyAlignment="1">
      <alignment horizontal="center"/>
    </xf>
    <xf numFmtId="49" fontId="5" fillId="0" borderId="15" xfId="0" applyNumberFormat="1" applyFont="1" applyBorder="1" applyAlignment="1">
      <alignment horizontal="center"/>
    </xf>
    <xf numFmtId="0" fontId="6" fillId="0" borderId="13" xfId="0" applyFont="1" applyBorder="1" applyAlignment="1">
      <alignment wrapText="1"/>
    </xf>
    <xf numFmtId="49" fontId="5" fillId="0" borderId="14" xfId="0" applyNumberFormat="1" applyFont="1" applyBorder="1" applyAlignment="1">
      <alignment horizontal="center"/>
    </xf>
    <xf numFmtId="0" fontId="6" fillId="0" borderId="13" xfId="0" applyFont="1" applyBorder="1" applyAlignment="1">
      <alignment/>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wrapText="1"/>
    </xf>
    <xf numFmtId="49" fontId="5" fillId="33" borderId="14" xfId="0" applyNumberFormat="1" applyFont="1" applyFill="1" applyBorder="1" applyAlignment="1">
      <alignment horizontal="center"/>
    </xf>
    <xf numFmtId="49" fontId="5" fillId="33" borderId="15" xfId="0" applyNumberFormat="1" applyFont="1" applyFill="1" applyBorder="1" applyAlignment="1">
      <alignment horizontal="center"/>
    </xf>
    <xf numFmtId="49" fontId="5" fillId="33" borderId="15" xfId="0" applyNumberFormat="1" applyFont="1" applyFill="1" applyBorder="1" applyAlignment="1">
      <alignment wrapText="1"/>
    </xf>
    <xf numFmtId="0" fontId="7" fillId="33" borderId="13" xfId="0" applyFont="1" applyFill="1" applyBorder="1" applyAlignment="1">
      <alignment horizontal="center"/>
    </xf>
    <xf numFmtId="49" fontId="7" fillId="33" borderId="20" xfId="0" applyNumberFormat="1" applyFont="1" applyFill="1" applyBorder="1" applyAlignment="1">
      <alignment horizontal="center"/>
    </xf>
    <xf numFmtId="0" fontId="7" fillId="33" borderId="15" xfId="0" applyNumberFormat="1" applyFont="1" applyFill="1" applyBorder="1" applyAlignment="1">
      <alignment wrapText="1"/>
    </xf>
    <xf numFmtId="0" fontId="8" fillId="33" borderId="0" xfId="0" applyFont="1" applyFill="1" applyAlignment="1">
      <alignment wrapText="1"/>
    </xf>
    <xf numFmtId="0" fontId="7" fillId="33" borderId="10" xfId="0" applyFont="1" applyFill="1" applyBorder="1" applyAlignment="1">
      <alignment horizontal="center"/>
    </xf>
    <xf numFmtId="49" fontId="7" fillId="33" borderId="16"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33" borderId="17" xfId="0" applyNumberFormat="1" applyFont="1" applyFill="1" applyBorder="1" applyAlignment="1">
      <alignment wrapText="1"/>
    </xf>
    <xf numFmtId="49" fontId="7" fillId="33" borderId="21" xfId="0" applyNumberFormat="1" applyFont="1" applyFill="1" applyBorder="1" applyAlignment="1">
      <alignment horizontal="center"/>
    </xf>
    <xf numFmtId="0" fontId="7" fillId="0" borderId="22" xfId="0" applyFont="1" applyBorder="1" applyAlignment="1">
      <alignment horizontal="center"/>
    </xf>
    <xf numFmtId="0" fontId="5" fillId="33" borderId="13" xfId="0" applyFont="1" applyFill="1" applyBorder="1" applyAlignment="1">
      <alignment horizontal="center"/>
    </xf>
    <xf numFmtId="0" fontId="1" fillId="33" borderId="0" xfId="0" applyFont="1" applyFill="1" applyAlignment="1">
      <alignment/>
    </xf>
    <xf numFmtId="0" fontId="5" fillId="33" borderId="10" xfId="0" applyFont="1" applyFill="1" applyBorder="1" applyAlignment="1">
      <alignment horizontal="center" wrapText="1"/>
    </xf>
    <xf numFmtId="172" fontId="7" fillId="33" borderId="23" xfId="0" applyNumberFormat="1" applyFont="1" applyFill="1" applyBorder="1" applyAlignment="1">
      <alignment/>
    </xf>
    <xf numFmtId="172" fontId="7" fillId="33" borderId="13" xfId="0" applyNumberFormat="1" applyFont="1" applyFill="1" applyBorder="1" applyAlignment="1">
      <alignment/>
    </xf>
    <xf numFmtId="172" fontId="7" fillId="33" borderId="13" xfId="0" applyNumberFormat="1" applyFont="1" applyFill="1" applyBorder="1" applyAlignment="1">
      <alignment horizontal="right"/>
    </xf>
    <xf numFmtId="172" fontId="7" fillId="33" borderId="23" xfId="0" applyNumberFormat="1" applyFont="1" applyFill="1" applyBorder="1" applyAlignment="1">
      <alignment horizontal="right"/>
    </xf>
    <xf numFmtId="172" fontId="7" fillId="33" borderId="24" xfId="0" applyNumberFormat="1" applyFont="1" applyFill="1" applyBorder="1" applyAlignment="1">
      <alignment horizontal="right"/>
    </xf>
    <xf numFmtId="172" fontId="5" fillId="33" borderId="23" xfId="0" applyNumberFormat="1" applyFont="1" applyFill="1" applyBorder="1" applyAlignment="1">
      <alignment/>
    </xf>
    <xf numFmtId="172" fontId="5" fillId="33" borderId="13" xfId="0" applyNumberFormat="1" applyFont="1" applyFill="1" applyBorder="1" applyAlignment="1">
      <alignment/>
    </xf>
    <xf numFmtId="172" fontId="5" fillId="33" borderId="13" xfId="0" applyNumberFormat="1" applyFont="1" applyFill="1" applyBorder="1" applyAlignment="1">
      <alignment horizontal="right"/>
    </xf>
    <xf numFmtId="172" fontId="5" fillId="33" borderId="24" xfId="0" applyNumberFormat="1" applyFont="1" applyFill="1" applyBorder="1" applyAlignment="1">
      <alignment horizontal="right"/>
    </xf>
    <xf numFmtId="172" fontId="9" fillId="33" borderId="13" xfId="0" applyNumberFormat="1" applyFont="1" applyFill="1" applyBorder="1" applyAlignment="1">
      <alignment/>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49" fontId="7" fillId="33" borderId="12" xfId="0" applyNumberFormat="1" applyFont="1" applyFill="1" applyBorder="1" applyAlignment="1">
      <alignment horizontal="center"/>
    </xf>
    <xf numFmtId="0" fontId="12" fillId="0" borderId="10" xfId="0" applyFont="1" applyBorder="1" applyAlignment="1">
      <alignment horizontal="center" wrapText="1"/>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9" xfId="0" applyNumberFormat="1" applyFont="1" applyFill="1" applyBorder="1" applyAlignment="1">
      <alignment horizontal="center"/>
    </xf>
    <xf numFmtId="49" fontId="1" fillId="33" borderId="0" xfId="0" applyNumberFormat="1" applyFont="1" applyFill="1" applyAlignment="1">
      <alignment/>
    </xf>
    <xf numFmtId="49" fontId="7" fillId="33" borderId="15" xfId="0" applyNumberFormat="1" applyFont="1" applyFill="1" applyBorder="1" applyAlignment="1">
      <alignment horizontal="center"/>
    </xf>
    <xf numFmtId="0" fontId="8" fillId="33" borderId="25" xfId="0" applyFont="1" applyFill="1" applyBorder="1" applyAlignment="1">
      <alignment wrapText="1"/>
    </xf>
    <xf numFmtId="49" fontId="5" fillId="33" borderId="12" xfId="0" applyNumberFormat="1" applyFont="1" applyFill="1" applyBorder="1" applyAlignment="1">
      <alignment horizontal="center"/>
    </xf>
    <xf numFmtId="49" fontId="5" fillId="33" borderId="14" xfId="0" applyNumberFormat="1" applyFont="1" applyFill="1" applyBorder="1" applyAlignment="1">
      <alignment horizontal="center"/>
    </xf>
    <xf numFmtId="49" fontId="5" fillId="33" borderId="15" xfId="0" applyNumberFormat="1" applyFont="1" applyFill="1" applyBorder="1" applyAlignment="1">
      <alignment horizontal="center"/>
    </xf>
    <xf numFmtId="0" fontId="6" fillId="33" borderId="0" xfId="0" applyFont="1" applyFill="1" applyBorder="1" applyAlignment="1">
      <alignment/>
    </xf>
    <xf numFmtId="0" fontId="8" fillId="33" borderId="26" xfId="0" applyFont="1" applyFill="1" applyBorder="1" applyAlignment="1">
      <alignment wrapText="1"/>
    </xf>
    <xf numFmtId="0" fontId="8" fillId="33" borderId="0" xfId="0" applyFont="1" applyFill="1" applyBorder="1" applyAlignment="1">
      <alignment wrapText="1"/>
    </xf>
    <xf numFmtId="0" fontId="8" fillId="33" borderId="27" xfId="0" applyNumberFormat="1" applyFont="1" applyFill="1" applyBorder="1" applyAlignment="1">
      <alignment horizontal="left" vertical="top" wrapText="1"/>
    </xf>
    <xf numFmtId="0" fontId="8" fillId="33" borderId="26" xfId="0" applyNumberFormat="1" applyFont="1" applyFill="1" applyBorder="1" applyAlignment="1">
      <alignment horizontal="left" vertical="top" wrapText="1"/>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0" fontId="7" fillId="33" borderId="24" xfId="0" applyFont="1" applyFill="1" applyBorder="1" applyAlignment="1">
      <alignment horizontal="center"/>
    </xf>
    <xf numFmtId="49" fontId="5" fillId="33" borderId="19" xfId="0" applyNumberFormat="1" applyFont="1" applyFill="1" applyBorder="1" applyAlignment="1">
      <alignment horizontal="center"/>
    </xf>
    <xf numFmtId="49" fontId="5" fillId="33" borderId="16" xfId="0" applyNumberFormat="1" applyFont="1" applyFill="1" applyBorder="1" applyAlignment="1">
      <alignment horizontal="center"/>
    </xf>
    <xf numFmtId="49" fontId="5" fillId="33" borderId="18" xfId="0" applyNumberFormat="1" applyFont="1" applyFill="1" applyBorder="1" applyAlignment="1">
      <alignment horizontal="center"/>
    </xf>
    <xf numFmtId="49" fontId="5" fillId="33" borderId="28" xfId="0" applyNumberFormat="1" applyFont="1" applyFill="1" applyBorder="1" applyAlignment="1">
      <alignment horizontal="center"/>
    </xf>
    <xf numFmtId="0" fontId="7" fillId="33" borderId="13" xfId="0" applyNumberFormat="1" applyFont="1" applyFill="1" applyBorder="1" applyAlignment="1">
      <alignment wrapText="1"/>
    </xf>
    <xf numFmtId="172" fontId="9" fillId="33" borderId="24" xfId="0" applyNumberFormat="1" applyFont="1" applyFill="1" applyBorder="1" applyAlignment="1">
      <alignment/>
    </xf>
    <xf numFmtId="0" fontId="1" fillId="33" borderId="28" xfId="0" applyFont="1" applyFill="1" applyBorder="1" applyAlignment="1">
      <alignment/>
    </xf>
    <xf numFmtId="172" fontId="7" fillId="33" borderId="24" xfId="0" applyNumberFormat="1" applyFont="1" applyFill="1" applyBorder="1" applyAlignment="1">
      <alignment/>
    </xf>
    <xf numFmtId="0" fontId="7" fillId="33" borderId="24" xfId="0" applyNumberFormat="1" applyFont="1" applyFill="1" applyBorder="1" applyAlignment="1">
      <alignment wrapText="1"/>
    </xf>
    <xf numFmtId="172" fontId="14" fillId="33" borderId="13" xfId="0" applyNumberFormat="1" applyFont="1" applyFill="1" applyBorder="1" applyAlignment="1">
      <alignment/>
    </xf>
    <xf numFmtId="0" fontId="15" fillId="33" borderId="25" xfId="0" applyFont="1" applyFill="1" applyBorder="1" applyAlignment="1">
      <alignment/>
    </xf>
    <xf numFmtId="172" fontId="13" fillId="33" borderId="13" xfId="0" applyNumberFormat="1" applyFont="1" applyFill="1" applyBorder="1" applyAlignment="1">
      <alignment/>
    </xf>
    <xf numFmtId="49" fontId="5" fillId="33" borderId="25" xfId="0" applyNumberFormat="1" applyFont="1" applyFill="1" applyBorder="1" applyAlignment="1">
      <alignment horizontal="center"/>
    </xf>
    <xf numFmtId="0" fontId="5" fillId="33" borderId="13" xfId="0" applyNumberFormat="1" applyFont="1" applyFill="1" applyBorder="1" applyAlignment="1">
      <alignment wrapText="1"/>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0" fontId="8" fillId="33" borderId="13" xfId="0" applyFont="1" applyFill="1" applyBorder="1" applyAlignment="1">
      <alignment wrapText="1"/>
    </xf>
    <xf numFmtId="49" fontId="7" fillId="33" borderId="25" xfId="0" applyNumberFormat="1" applyFont="1" applyFill="1" applyBorder="1" applyAlignment="1">
      <alignment wrapText="1"/>
    </xf>
    <xf numFmtId="0" fontId="7" fillId="33" borderId="13" xfId="0" applyNumberFormat="1" applyFont="1" applyFill="1" applyBorder="1" applyAlignment="1">
      <alignment wrapText="1"/>
    </xf>
    <xf numFmtId="0" fontId="7" fillId="0" borderId="13" xfId="0" applyFont="1" applyFill="1" applyBorder="1" applyAlignment="1">
      <alignment horizontal="center"/>
    </xf>
    <xf numFmtId="49" fontId="5" fillId="0" borderId="12"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25" xfId="0" applyNumberFormat="1" applyFont="1" applyFill="1" applyBorder="1" applyAlignment="1">
      <alignment horizontal="center"/>
    </xf>
    <xf numFmtId="0" fontId="7" fillId="0" borderId="13" xfId="0" applyNumberFormat="1" applyFont="1" applyFill="1" applyBorder="1" applyAlignment="1">
      <alignment wrapText="1"/>
    </xf>
    <xf numFmtId="172" fontId="9" fillId="0" borderId="13" xfId="0" applyNumberFormat="1" applyFont="1" applyFill="1" applyBorder="1" applyAlignment="1">
      <alignment/>
    </xf>
    <xf numFmtId="0" fontId="1" fillId="0" borderId="25" xfId="0" applyFont="1" applyFill="1" applyBorder="1" applyAlignment="1">
      <alignment/>
    </xf>
    <xf numFmtId="172" fontId="7" fillId="0" borderId="13" xfId="0" applyNumberFormat="1" applyFont="1" applyFill="1" applyBorder="1" applyAlignment="1">
      <alignment/>
    </xf>
    <xf numFmtId="0" fontId="7" fillId="0" borderId="23" xfId="0" applyFont="1" applyFill="1" applyBorder="1" applyAlignment="1">
      <alignment horizontal="center"/>
    </xf>
    <xf numFmtId="49" fontId="5" fillId="0" borderId="21"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0" xfId="0" applyNumberFormat="1" applyFont="1" applyFill="1" applyBorder="1" applyAlignment="1">
      <alignment horizontal="center"/>
    </xf>
    <xf numFmtId="172" fontId="9" fillId="0" borderId="23" xfId="0" applyNumberFormat="1" applyFont="1" applyFill="1" applyBorder="1" applyAlignment="1">
      <alignment/>
    </xf>
    <xf numFmtId="0" fontId="1" fillId="0" borderId="0" xfId="0" applyFont="1" applyFill="1" applyAlignment="1">
      <alignment/>
    </xf>
    <xf numFmtId="172" fontId="7" fillId="0" borderId="23" xfId="0" applyNumberFormat="1" applyFont="1" applyFill="1" applyBorder="1" applyAlignment="1">
      <alignment/>
    </xf>
    <xf numFmtId="49" fontId="5" fillId="0" borderId="12"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5" xfId="0" applyNumberFormat="1" applyFont="1" applyFill="1" applyBorder="1" applyAlignment="1">
      <alignment horizontal="center"/>
    </xf>
    <xf numFmtId="0" fontId="8" fillId="0" borderId="26" xfId="0" applyNumberFormat="1" applyFont="1" applyFill="1" applyBorder="1" applyAlignment="1">
      <alignment horizontal="left" vertical="top" wrapText="1"/>
    </xf>
    <xf numFmtId="49" fontId="7" fillId="0" borderId="12"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5" xfId="0" applyNumberFormat="1" applyFont="1" applyFill="1" applyBorder="1" applyAlignment="1">
      <alignment horizontal="center"/>
    </xf>
    <xf numFmtId="0" fontId="8" fillId="0" borderId="26" xfId="0" applyFont="1" applyFill="1" applyBorder="1" applyAlignment="1">
      <alignment wrapText="1"/>
    </xf>
    <xf numFmtId="49" fontId="5" fillId="33" borderId="12" xfId="0" applyNumberFormat="1" applyFont="1" applyFill="1" applyBorder="1" applyAlignment="1">
      <alignment horizontal="center"/>
    </xf>
    <xf numFmtId="172" fontId="5" fillId="33" borderId="13" xfId="0" applyNumberFormat="1" applyFont="1" applyFill="1" applyBorder="1" applyAlignment="1">
      <alignment horizontal="right"/>
    </xf>
    <xf numFmtId="172" fontId="5" fillId="33" borderId="24" xfId="0" applyNumberFormat="1" applyFont="1" applyFill="1" applyBorder="1" applyAlignment="1">
      <alignment horizontal="right"/>
    </xf>
    <xf numFmtId="49" fontId="12" fillId="33" borderId="0" xfId="0" applyNumberFormat="1" applyFont="1" applyFill="1" applyAlignment="1">
      <alignment/>
    </xf>
    <xf numFmtId="172" fontId="5" fillId="33" borderId="13" xfId="0" applyNumberFormat="1" applyFont="1" applyFill="1" applyBorder="1" applyAlignment="1">
      <alignment/>
    </xf>
    <xf numFmtId="49" fontId="5" fillId="33" borderId="15" xfId="0" applyNumberFormat="1" applyFont="1" applyFill="1" applyBorder="1" applyAlignment="1">
      <alignment vertical="center" wrapText="1"/>
    </xf>
    <xf numFmtId="49" fontId="12" fillId="0" borderId="0" xfId="0" applyNumberFormat="1" applyFont="1" applyAlignment="1">
      <alignment/>
    </xf>
    <xf numFmtId="0" fontId="5" fillId="33" borderId="15" xfId="0" applyNumberFormat="1" applyFont="1" applyFill="1" applyBorder="1" applyAlignment="1">
      <alignment wrapText="1"/>
    </xf>
    <xf numFmtId="172" fontId="5" fillId="33" borderId="23" xfId="0" applyNumberFormat="1" applyFont="1" applyFill="1" applyBorder="1" applyAlignment="1">
      <alignment/>
    </xf>
    <xf numFmtId="0" fontId="5" fillId="33" borderId="17" xfId="0" applyNumberFormat="1" applyFont="1" applyFill="1" applyBorder="1" applyAlignment="1">
      <alignment horizontal="left" wrapText="1"/>
    </xf>
    <xf numFmtId="172" fontId="5" fillId="33" borderId="31" xfId="0" applyNumberFormat="1" applyFont="1" applyFill="1" applyBorder="1" applyAlignment="1">
      <alignment/>
    </xf>
    <xf numFmtId="49" fontId="5" fillId="33" borderId="20" xfId="0" applyNumberFormat="1" applyFont="1" applyFill="1" applyBorder="1" applyAlignment="1">
      <alignment horizontal="center"/>
    </xf>
    <xf numFmtId="49" fontId="5" fillId="33" borderId="21" xfId="0" applyNumberFormat="1" applyFont="1" applyFill="1" applyBorder="1" applyAlignment="1">
      <alignment horizontal="center"/>
    </xf>
    <xf numFmtId="0" fontId="5" fillId="33" borderId="31" xfId="0" applyFont="1" applyFill="1" applyBorder="1" applyAlignment="1">
      <alignment horizontal="center"/>
    </xf>
    <xf numFmtId="49" fontId="5" fillId="33" borderId="32" xfId="0" applyNumberFormat="1" applyFont="1" applyFill="1" applyBorder="1" applyAlignment="1">
      <alignment horizontal="center"/>
    </xf>
    <xf numFmtId="49" fontId="5" fillId="33" borderId="33" xfId="0" applyNumberFormat="1" applyFont="1" applyFill="1" applyBorder="1" applyAlignment="1">
      <alignment horizontal="center"/>
    </xf>
    <xf numFmtId="49" fontId="5" fillId="33" borderId="34" xfId="0" applyNumberFormat="1" applyFont="1" applyFill="1" applyBorder="1" applyAlignment="1">
      <alignment horizontal="center"/>
    </xf>
    <xf numFmtId="49" fontId="5" fillId="33" borderId="35" xfId="0" applyNumberFormat="1" applyFont="1" applyFill="1" applyBorder="1" applyAlignment="1">
      <alignment horizontal="center"/>
    </xf>
    <xf numFmtId="172" fontId="1" fillId="0" borderId="0" xfId="0" applyNumberFormat="1" applyFont="1" applyAlignment="1">
      <alignment/>
    </xf>
    <xf numFmtId="49" fontId="5" fillId="33" borderId="12"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36" xfId="0" applyNumberFormat="1" applyFont="1" applyFill="1" applyBorder="1" applyAlignment="1">
      <alignment horizontal="center"/>
    </xf>
    <xf numFmtId="0" fontId="7" fillId="33" borderId="17" xfId="0" applyNumberFormat="1" applyFont="1" applyFill="1" applyBorder="1" applyAlignment="1">
      <alignment wrapText="1"/>
    </xf>
    <xf numFmtId="49" fontId="5" fillId="33" borderId="27" xfId="0" applyNumberFormat="1" applyFont="1" applyFill="1" applyBorder="1" applyAlignment="1">
      <alignment horizontal="center"/>
    </xf>
    <xf numFmtId="172" fontId="5" fillId="33" borderId="24" xfId="0" applyNumberFormat="1" applyFont="1" applyFill="1" applyBorder="1" applyAlignment="1">
      <alignment/>
    </xf>
    <xf numFmtId="0" fontId="12" fillId="0" borderId="28" xfId="0" applyFont="1" applyBorder="1" applyAlignment="1">
      <alignment/>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xf>
    <xf numFmtId="0" fontId="7" fillId="0" borderId="0" xfId="0" applyFont="1" applyAlignment="1">
      <alignment/>
    </xf>
    <xf numFmtId="49" fontId="7" fillId="0" borderId="0" xfId="0" applyNumberFormat="1" applyFont="1" applyAlignment="1">
      <alignment/>
    </xf>
    <xf numFmtId="0" fontId="7" fillId="0" borderId="0" xfId="0" applyNumberFormat="1" applyFont="1" applyAlignment="1">
      <alignment wrapText="1"/>
    </xf>
    <xf numFmtId="0" fontId="7" fillId="33" borderId="0" xfId="0" applyFont="1" applyFill="1" applyAlignment="1">
      <alignment/>
    </xf>
    <xf numFmtId="0" fontId="1" fillId="0" borderId="0" xfId="0" applyFont="1" applyAlignment="1">
      <alignment horizontal="left"/>
    </xf>
    <xf numFmtId="0" fontId="1" fillId="0" borderId="0" xfId="0" applyFont="1" applyAlignment="1">
      <alignment/>
    </xf>
    <xf numFmtId="0" fontId="0" fillId="0" borderId="0" xfId="0" applyAlignment="1">
      <alignment/>
    </xf>
    <xf numFmtId="0" fontId="10" fillId="0" borderId="0" xfId="0" applyFont="1" applyAlignment="1">
      <alignment wrapText="1"/>
    </xf>
    <xf numFmtId="172" fontId="7" fillId="34" borderId="13" xfId="0" applyNumberFormat="1" applyFont="1" applyFill="1" applyBorder="1" applyAlignment="1">
      <alignment/>
    </xf>
    <xf numFmtId="0" fontId="1" fillId="34" borderId="0" xfId="0" applyFont="1" applyFill="1" applyAlignment="1">
      <alignment/>
    </xf>
    <xf numFmtId="182" fontId="5" fillId="0" borderId="31" xfId="0" applyNumberFormat="1" applyFont="1" applyFill="1" applyBorder="1" applyAlignment="1">
      <alignment horizontal="center"/>
    </xf>
    <xf numFmtId="182" fontId="5" fillId="0" borderId="23" xfId="0" applyNumberFormat="1" applyFont="1" applyFill="1" applyBorder="1" applyAlignment="1">
      <alignment horizontal="center"/>
    </xf>
    <xf numFmtId="182" fontId="7" fillId="0" borderId="13" xfId="0" applyNumberFormat="1" applyFont="1" applyFill="1" applyBorder="1" applyAlignment="1">
      <alignment horizontal="center"/>
    </xf>
    <xf numFmtId="182" fontId="5" fillId="0" borderId="24" xfId="0" applyNumberFormat="1" applyFont="1" applyFill="1" applyBorder="1" applyAlignment="1">
      <alignment horizontal="center"/>
    </xf>
    <xf numFmtId="182" fontId="7" fillId="0" borderId="23" xfId="0" applyNumberFormat="1" applyFont="1" applyFill="1" applyBorder="1" applyAlignment="1">
      <alignment horizontal="center"/>
    </xf>
    <xf numFmtId="182" fontId="5" fillId="0" borderId="13" xfId="0" applyNumberFormat="1" applyFont="1" applyFill="1" applyBorder="1" applyAlignment="1">
      <alignment horizontal="center"/>
    </xf>
    <xf numFmtId="182" fontId="5" fillId="33" borderId="13" xfId="0" applyNumberFormat="1" applyFont="1" applyFill="1" applyBorder="1" applyAlignment="1">
      <alignment horizontal="center"/>
    </xf>
    <xf numFmtId="182" fontId="7" fillId="0" borderId="37" xfId="0" applyNumberFormat="1" applyFont="1" applyFill="1" applyBorder="1" applyAlignment="1">
      <alignment horizontal="center"/>
    </xf>
    <xf numFmtId="182" fontId="7" fillId="0" borderId="24" xfId="0" applyNumberFormat="1" applyFont="1" applyFill="1" applyBorder="1" applyAlignment="1">
      <alignment horizontal="center"/>
    </xf>
    <xf numFmtId="182" fontId="5" fillId="0" borderId="13" xfId="0" applyNumberFormat="1" applyFont="1" applyFill="1" applyBorder="1" applyAlignment="1">
      <alignment horizontal="center"/>
    </xf>
    <xf numFmtId="0" fontId="1" fillId="33" borderId="38" xfId="0" applyFont="1" applyFill="1" applyBorder="1" applyAlignment="1">
      <alignment/>
    </xf>
    <xf numFmtId="0" fontId="1" fillId="33" borderId="0" xfId="0" applyFont="1" applyFill="1" applyAlignment="1">
      <alignment/>
    </xf>
    <xf numFmtId="182" fontId="1" fillId="0" borderId="0" xfId="0" applyNumberFormat="1" applyFont="1" applyAlignment="1">
      <alignment/>
    </xf>
    <xf numFmtId="182" fontId="55" fillId="33" borderId="24" xfId="0" applyNumberFormat="1" applyFont="1" applyFill="1" applyBorder="1" applyAlignment="1">
      <alignment horizontal="center"/>
    </xf>
    <xf numFmtId="182" fontId="5" fillId="33" borderId="23" xfId="0" applyNumberFormat="1" applyFont="1" applyFill="1" applyBorder="1" applyAlignment="1">
      <alignment horizontal="center"/>
    </xf>
    <xf numFmtId="182" fontId="5" fillId="33" borderId="24" xfId="0" applyNumberFormat="1" applyFont="1" applyFill="1" applyBorder="1" applyAlignment="1">
      <alignment horizontal="center"/>
    </xf>
    <xf numFmtId="182" fontId="7" fillId="33" borderId="13" xfId="0" applyNumberFormat="1" applyFont="1" applyFill="1" applyBorder="1" applyAlignment="1">
      <alignment horizontal="center"/>
    </xf>
    <xf numFmtId="0" fontId="7" fillId="33" borderId="26" xfId="0" applyFont="1" applyFill="1" applyBorder="1" applyAlignment="1">
      <alignment horizontal="center"/>
    </xf>
    <xf numFmtId="49" fontId="5" fillId="0" borderId="39"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7" fillId="0" borderId="25" xfId="0" applyNumberFormat="1" applyFont="1" applyBorder="1" applyAlignment="1">
      <alignment horizontal="center"/>
    </xf>
    <xf numFmtId="172" fontId="7" fillId="33" borderId="15" xfId="0" applyNumberFormat="1" applyFont="1" applyFill="1" applyBorder="1" applyAlignment="1">
      <alignment/>
    </xf>
    <xf numFmtId="0" fontId="8" fillId="0" borderId="14" xfId="0" applyFont="1" applyBorder="1" applyAlignment="1">
      <alignment wrapText="1"/>
    </xf>
    <xf numFmtId="0" fontId="7" fillId="0" borderId="37" xfId="0" applyNumberFormat="1" applyFont="1" applyFill="1" applyBorder="1" applyAlignment="1">
      <alignment wrapText="1"/>
    </xf>
    <xf numFmtId="172" fontId="5" fillId="33" borderId="42" xfId="0" applyNumberFormat="1" applyFont="1" applyFill="1" applyBorder="1" applyAlignment="1">
      <alignment horizontal="right"/>
    </xf>
    <xf numFmtId="172" fontId="5" fillId="33" borderId="43" xfId="0" applyNumberFormat="1" applyFont="1" applyFill="1" applyBorder="1" applyAlignment="1">
      <alignment horizontal="right"/>
    </xf>
    <xf numFmtId="0" fontId="7" fillId="33" borderId="16" xfId="0" applyNumberFormat="1" applyFont="1" applyFill="1" applyBorder="1" applyAlignment="1">
      <alignment wrapText="1"/>
    </xf>
    <xf numFmtId="0" fontId="7" fillId="0" borderId="14" xfId="0" applyFont="1" applyFill="1" applyBorder="1" applyAlignment="1">
      <alignment horizontal="center"/>
    </xf>
    <xf numFmtId="172" fontId="9" fillId="0" borderId="14" xfId="0" applyNumberFormat="1" applyFont="1" applyFill="1" applyBorder="1" applyAlignment="1">
      <alignment/>
    </xf>
    <xf numFmtId="0" fontId="12" fillId="0" borderId="14" xfId="0" applyFont="1" applyFill="1" applyBorder="1" applyAlignment="1">
      <alignment/>
    </xf>
    <xf numFmtId="172" fontId="5" fillId="0" borderId="14" xfId="0" applyNumberFormat="1" applyFont="1" applyFill="1" applyBorder="1" applyAlignment="1">
      <alignment/>
    </xf>
    <xf numFmtId="182" fontId="5" fillId="0" borderId="14" xfId="0" applyNumberFormat="1" applyFont="1" applyFill="1" applyBorder="1" applyAlignment="1">
      <alignment horizontal="center"/>
    </xf>
    <xf numFmtId="0" fontId="5" fillId="33" borderId="44" xfId="0" applyNumberFormat="1" applyFont="1" applyFill="1" applyBorder="1" applyAlignment="1">
      <alignment wrapText="1"/>
    </xf>
    <xf numFmtId="49" fontId="5" fillId="33" borderId="45" xfId="0" applyNumberFormat="1" applyFont="1" applyFill="1" applyBorder="1" applyAlignment="1">
      <alignment horizontal="center"/>
    </xf>
    <xf numFmtId="49" fontId="5" fillId="33" borderId="12" xfId="0" applyNumberFormat="1" applyFont="1" applyFill="1" applyBorder="1" applyAlignment="1">
      <alignment horizontal="center"/>
    </xf>
    <xf numFmtId="49" fontId="56" fillId="33" borderId="12" xfId="0" applyNumberFormat="1" applyFont="1" applyFill="1" applyBorder="1" applyAlignment="1">
      <alignment horizontal="center"/>
    </xf>
    <xf numFmtId="49" fontId="56" fillId="33" borderId="14" xfId="0" applyNumberFormat="1" applyFont="1" applyFill="1" applyBorder="1" applyAlignment="1">
      <alignment horizontal="center"/>
    </xf>
    <xf numFmtId="49" fontId="56" fillId="33" borderId="15" xfId="0" applyNumberFormat="1" applyFont="1" applyFill="1" applyBorder="1" applyAlignment="1">
      <alignment horizontal="center"/>
    </xf>
    <xf numFmtId="0" fontId="57" fillId="33" borderId="26" xfId="0" applyFont="1" applyFill="1" applyBorder="1" applyAlignment="1">
      <alignment wrapText="1"/>
    </xf>
    <xf numFmtId="172" fontId="58" fillId="33" borderId="13" xfId="0" applyNumberFormat="1" applyFont="1" applyFill="1" applyBorder="1" applyAlignment="1">
      <alignment/>
    </xf>
    <xf numFmtId="0" fontId="59" fillId="33" borderId="0" xfId="0" applyFont="1" applyFill="1" applyAlignment="1">
      <alignment/>
    </xf>
    <xf numFmtId="172" fontId="55" fillId="33" borderId="13" xfId="0" applyNumberFormat="1" applyFont="1" applyFill="1" applyBorder="1" applyAlignment="1">
      <alignment/>
    </xf>
    <xf numFmtId="182" fontId="55" fillId="33" borderId="13"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horizontal="center"/>
    </xf>
    <xf numFmtId="49" fontId="55" fillId="33" borderId="15" xfId="0" applyNumberFormat="1" applyFont="1" applyFill="1" applyBorder="1" applyAlignment="1">
      <alignment wrapText="1"/>
    </xf>
    <xf numFmtId="172" fontId="58" fillId="33" borderId="23" xfId="0" applyNumberFormat="1" applyFont="1" applyFill="1" applyBorder="1" applyAlignment="1">
      <alignment/>
    </xf>
    <xf numFmtId="49" fontId="59" fillId="33" borderId="0" xfId="0" applyNumberFormat="1" applyFont="1" applyFill="1" applyAlignment="1">
      <alignment/>
    </xf>
    <xf numFmtId="172" fontId="55" fillId="33" borderId="13" xfId="0" applyNumberFormat="1" applyFont="1" applyFill="1" applyBorder="1" applyAlignment="1">
      <alignment/>
    </xf>
    <xf numFmtId="182" fontId="55" fillId="33" borderId="13"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2" xfId="0" applyNumberFormat="1" applyFont="1" applyFill="1" applyBorder="1" applyAlignment="1">
      <alignment horizontal="center"/>
    </xf>
    <xf numFmtId="182" fontId="7" fillId="33" borderId="23" xfId="0" applyNumberFormat="1" applyFont="1" applyFill="1" applyBorder="1" applyAlignment="1">
      <alignment horizontal="center"/>
    </xf>
    <xf numFmtId="182" fontId="7" fillId="33" borderId="37" xfId="0" applyNumberFormat="1" applyFont="1" applyFill="1" applyBorder="1" applyAlignment="1">
      <alignment horizontal="center"/>
    </xf>
    <xf numFmtId="0" fontId="8" fillId="33" borderId="25" xfId="0" applyFont="1" applyFill="1" applyBorder="1" applyAlignment="1">
      <alignment horizontal="justify" vertical="top" wrapText="1"/>
    </xf>
    <xf numFmtId="0" fontId="7" fillId="33" borderId="41" xfId="0" applyNumberFormat="1" applyFont="1" applyFill="1" applyBorder="1" applyAlignment="1">
      <alignment wrapText="1"/>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182" fontId="7" fillId="34" borderId="13" xfId="0" applyNumberFormat="1" applyFont="1" applyFill="1" applyBorder="1" applyAlignment="1">
      <alignment horizontal="center"/>
    </xf>
    <xf numFmtId="172" fontId="9" fillId="0" borderId="0" xfId="0" applyNumberFormat="1" applyFont="1" applyFill="1" applyBorder="1" applyAlignment="1">
      <alignment/>
    </xf>
    <xf numFmtId="0" fontId="1" fillId="0" borderId="0" xfId="0" applyFont="1" applyFill="1" applyBorder="1" applyAlignment="1">
      <alignment/>
    </xf>
    <xf numFmtId="172" fontId="7" fillId="0" borderId="0" xfId="0" applyNumberFormat="1" applyFont="1" applyFill="1" applyBorder="1" applyAlignment="1">
      <alignment/>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0" fontId="7" fillId="33" borderId="42" xfId="0" applyFont="1" applyFill="1" applyBorder="1" applyAlignment="1">
      <alignment horizontal="center"/>
    </xf>
    <xf numFmtId="0" fontId="7" fillId="0" borderId="40" xfId="0" applyFont="1" applyFill="1" applyBorder="1" applyAlignment="1">
      <alignment horizontal="center"/>
    </xf>
    <xf numFmtId="49" fontId="5" fillId="0" borderId="40" xfId="0" applyNumberFormat="1" applyFont="1" applyFill="1" applyBorder="1" applyAlignment="1">
      <alignment horizontal="center"/>
    </xf>
    <xf numFmtId="0" fontId="7" fillId="33" borderId="29" xfId="0" applyNumberFormat="1" applyFont="1" applyFill="1" applyBorder="1" applyAlignment="1">
      <alignment wrapText="1"/>
    </xf>
    <xf numFmtId="49" fontId="7" fillId="0" borderId="16" xfId="0" applyNumberFormat="1" applyFont="1" applyBorder="1" applyAlignment="1">
      <alignment wrapText="1"/>
    </xf>
    <xf numFmtId="0" fontId="7" fillId="33" borderId="14" xfId="0" applyNumberFormat="1" applyFont="1" applyFill="1" applyBorder="1" applyAlignment="1">
      <alignment wrapText="1"/>
    </xf>
    <xf numFmtId="172" fontId="9" fillId="0" borderId="14" xfId="0" applyNumberFormat="1" applyFont="1" applyFill="1" applyBorder="1" applyAlignment="1">
      <alignment/>
    </xf>
    <xf numFmtId="0" fontId="1" fillId="0" borderId="14" xfId="0" applyFont="1" applyFill="1" applyBorder="1" applyAlignment="1">
      <alignment/>
    </xf>
    <xf numFmtId="172" fontId="7" fillId="0" borderId="14" xfId="0" applyNumberFormat="1" applyFont="1" applyFill="1" applyBorder="1" applyAlignment="1">
      <alignment/>
    </xf>
    <xf numFmtId="172" fontId="9" fillId="0" borderId="21" xfId="0" applyNumberFormat="1" applyFont="1" applyFill="1" applyBorder="1" applyAlignment="1">
      <alignment/>
    </xf>
    <xf numFmtId="172" fontId="9" fillId="0" borderId="29" xfId="0" applyNumberFormat="1" applyFont="1" applyFill="1" applyBorder="1" applyAlignment="1">
      <alignment/>
    </xf>
    <xf numFmtId="0" fontId="1" fillId="0" borderId="29" xfId="0" applyFont="1" applyFill="1" applyBorder="1" applyAlignment="1">
      <alignment/>
    </xf>
    <xf numFmtId="172" fontId="7" fillId="0" borderId="29" xfId="0" applyNumberFormat="1" applyFont="1" applyFill="1" applyBorder="1" applyAlignment="1">
      <alignment/>
    </xf>
    <xf numFmtId="182" fontId="7" fillId="0" borderId="29" xfId="0" applyNumberFormat="1" applyFont="1" applyFill="1" applyBorder="1" applyAlignment="1">
      <alignment horizontal="center"/>
    </xf>
    <xf numFmtId="0" fontId="7" fillId="0" borderId="16" xfId="0" applyFont="1" applyFill="1" applyBorder="1" applyAlignment="1">
      <alignment horizontal="center"/>
    </xf>
    <xf numFmtId="49" fontId="5" fillId="0" borderId="16" xfId="0" applyNumberFormat="1" applyFont="1" applyFill="1" applyBorder="1" applyAlignment="1">
      <alignment horizontal="center"/>
    </xf>
    <xf numFmtId="182" fontId="7" fillId="33" borderId="14" xfId="0" applyNumberFormat="1" applyFont="1" applyFill="1" applyBorder="1" applyAlignment="1">
      <alignment horizontal="center"/>
    </xf>
    <xf numFmtId="182" fontId="7" fillId="33" borderId="16" xfId="0" applyNumberFormat="1" applyFont="1" applyFill="1" applyBorder="1" applyAlignment="1">
      <alignment horizontal="center"/>
    </xf>
    <xf numFmtId="182" fontId="7" fillId="33" borderId="40" xfId="0" applyNumberFormat="1" applyFont="1" applyFill="1" applyBorder="1" applyAlignment="1">
      <alignment horizontal="center"/>
    </xf>
    <xf numFmtId="182" fontId="5" fillId="33" borderId="42" xfId="0" applyNumberFormat="1" applyFont="1" applyFill="1" applyBorder="1" applyAlignment="1">
      <alignment horizontal="center"/>
    </xf>
    <xf numFmtId="182" fontId="7" fillId="34" borderId="16"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56" fillId="33" borderId="11" xfId="0" applyNumberFormat="1" applyFont="1" applyFill="1" applyBorder="1" applyAlignment="1">
      <alignment horizontal="center"/>
    </xf>
    <xf numFmtId="49" fontId="56" fillId="33" borderId="12" xfId="0" applyNumberFormat="1" applyFont="1" applyFill="1" applyBorder="1" applyAlignment="1">
      <alignment horizontal="center"/>
    </xf>
    <xf numFmtId="182" fontId="7" fillId="0" borderId="37" xfId="0" applyNumberFormat="1" applyFont="1" applyFill="1" applyBorder="1" applyAlignment="1">
      <alignment horizontal="center"/>
    </xf>
    <xf numFmtId="182" fontId="7" fillId="0" borderId="24" xfId="0" applyNumberFormat="1" applyFont="1" applyFill="1" applyBorder="1" applyAlignment="1">
      <alignment horizontal="center"/>
    </xf>
    <xf numFmtId="0" fontId="10" fillId="0" borderId="0" xfId="0" applyFont="1" applyAlignment="1">
      <alignment horizontal="center" wrapText="1"/>
    </xf>
    <xf numFmtId="0" fontId="1" fillId="0" borderId="0" xfId="0" applyFont="1" applyAlignment="1">
      <alignment horizontal="right"/>
    </xf>
    <xf numFmtId="0" fontId="0" fillId="0" borderId="0" xfId="0" applyAlignment="1">
      <alignment horizontal="right"/>
    </xf>
    <xf numFmtId="0" fontId="10" fillId="0" borderId="48" xfId="0" applyFont="1" applyBorder="1" applyAlignment="1">
      <alignment horizontal="center" wrapText="1"/>
    </xf>
    <xf numFmtId="0" fontId="1" fillId="0" borderId="0" xfId="0" applyNumberFormat="1"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right" wrapText="1"/>
    </xf>
    <xf numFmtId="0" fontId="0" fillId="0" borderId="0" xfId="0" applyFont="1" applyAlignment="1">
      <alignment horizontal="right"/>
    </xf>
    <xf numFmtId="0" fontId="1" fillId="0" borderId="0" xfId="0" applyFont="1" applyAlignment="1">
      <alignment/>
    </xf>
    <xf numFmtId="0" fontId="0" fillId="0" borderId="0" xfId="0" applyAlignment="1">
      <alignment/>
    </xf>
    <xf numFmtId="0" fontId="7" fillId="0" borderId="0" xfId="0" applyFont="1" applyAlignment="1">
      <alignment horizontal="left"/>
    </xf>
    <xf numFmtId="0" fontId="11" fillId="0" borderId="0" xfId="0" applyNumberFormat="1" applyFont="1" applyAlignment="1">
      <alignment horizontal="right"/>
    </xf>
    <xf numFmtId="49" fontId="5" fillId="0" borderId="49" xfId="0" applyNumberFormat="1" applyFont="1" applyBorder="1" applyAlignment="1">
      <alignment horizontal="center"/>
    </xf>
    <xf numFmtId="49" fontId="5" fillId="0" borderId="39" xfId="0" applyNumberFormat="1" applyFont="1" applyBorder="1" applyAlignment="1">
      <alignment horizontal="center"/>
    </xf>
    <xf numFmtId="49" fontId="5" fillId="0" borderId="11" xfId="0" applyNumberFormat="1" applyFont="1" applyBorder="1" applyAlignment="1">
      <alignment horizontal="center"/>
    </xf>
    <xf numFmtId="49" fontId="5" fillId="0" borderId="12" xfId="0" applyNumberFormat="1" applyFont="1" applyBorder="1" applyAlignment="1">
      <alignment horizontal="center"/>
    </xf>
    <xf numFmtId="49" fontId="7" fillId="0" borderId="50" xfId="0" applyNumberFormat="1" applyFont="1" applyBorder="1" applyAlignment="1">
      <alignment horizontal="center"/>
    </xf>
    <xf numFmtId="49" fontId="7" fillId="0" borderId="46" xfId="0" applyNumberFormat="1" applyFont="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5" fillId="33" borderId="11" xfId="0" applyNumberFormat="1" applyFont="1" applyFill="1" applyBorder="1" applyAlignment="1">
      <alignment horizontal="center"/>
    </xf>
    <xf numFmtId="49" fontId="5" fillId="33" borderId="12"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5" fillId="33" borderId="11" xfId="0" applyNumberFormat="1" applyFont="1" applyFill="1" applyBorder="1" applyAlignment="1">
      <alignment horizontal="center" shrinkToFit="1"/>
    </xf>
    <xf numFmtId="49" fontId="5" fillId="33" borderId="12" xfId="0" applyNumberFormat="1" applyFont="1" applyFill="1" applyBorder="1" applyAlignment="1">
      <alignment horizontal="center" shrinkToFi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49" fontId="5" fillId="33" borderId="54" xfId="0" applyNumberFormat="1" applyFont="1" applyFill="1" applyBorder="1" applyAlignment="1">
      <alignment horizontal="center"/>
    </xf>
    <xf numFmtId="49" fontId="5" fillId="33"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
  <sheetViews>
    <sheetView tabSelected="1" zoomScale="125" zoomScaleNormal="125" zoomScalePageLayoutView="0" workbookViewId="0" topLeftCell="A1">
      <selection activeCell="J8" sqref="J8:P8"/>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37" hidden="1" customWidth="1"/>
    <col min="12" max="12" width="10.00390625" style="1" hidden="1" customWidth="1"/>
    <col min="13" max="13" width="9.125" style="1" hidden="1" customWidth="1"/>
    <col min="14" max="14" width="10.875" style="1" hidden="1" customWidth="1"/>
    <col min="15" max="15" width="11.75390625" style="1" hidden="1" customWidth="1"/>
    <col min="16" max="16" width="10.75390625" style="1" bestFit="1" customWidth="1"/>
    <col min="17" max="16384" width="9.125" style="1" customWidth="1"/>
  </cols>
  <sheetData>
    <row r="1" spans="10:15" ht="0.75" customHeight="1">
      <c r="J1" s="258"/>
      <c r="K1" s="258"/>
      <c r="L1" s="256"/>
      <c r="M1" s="256"/>
      <c r="N1" s="256"/>
      <c r="O1" s="256"/>
    </row>
    <row r="2" spans="10:15" ht="12.75" hidden="1">
      <c r="J2" s="255"/>
      <c r="K2" s="255"/>
      <c r="L2" s="256"/>
      <c r="M2" s="256"/>
      <c r="N2" s="256"/>
      <c r="O2" s="256"/>
    </row>
    <row r="3" spans="10:15" ht="12.75" hidden="1">
      <c r="J3" s="259"/>
      <c r="K3" s="259"/>
      <c r="L3" s="260"/>
      <c r="M3" s="260"/>
      <c r="N3" s="260"/>
      <c r="O3" s="260"/>
    </row>
    <row r="4" spans="10:15" ht="15" hidden="1">
      <c r="J4" s="268"/>
      <c r="K4" s="268"/>
      <c r="L4" s="268"/>
      <c r="M4" s="268"/>
      <c r="N4" s="268"/>
      <c r="O4" s="268"/>
    </row>
    <row r="5" spans="1:18" ht="12" customHeight="1">
      <c r="A5" s="13"/>
      <c r="B5" s="13"/>
      <c r="C5" s="13"/>
      <c r="D5" s="13"/>
      <c r="E5" s="13"/>
      <c r="F5" s="13"/>
      <c r="G5" s="13"/>
      <c r="H5" s="13"/>
      <c r="I5" s="13"/>
      <c r="J5" s="255" t="s">
        <v>134</v>
      </c>
      <c r="K5" s="256"/>
      <c r="L5" s="256"/>
      <c r="M5" s="256"/>
      <c r="N5" s="256"/>
      <c r="O5" s="256"/>
      <c r="P5" s="256"/>
      <c r="Q5" s="154"/>
      <c r="R5" s="154"/>
    </row>
    <row r="6" spans="1:18" ht="12" customHeight="1">
      <c r="A6" s="13"/>
      <c r="B6" s="13"/>
      <c r="C6" s="263" t="s">
        <v>119</v>
      </c>
      <c r="D6" s="264"/>
      <c r="E6" s="264"/>
      <c r="F6" s="264"/>
      <c r="G6" s="264"/>
      <c r="H6" s="264"/>
      <c r="I6" s="264"/>
      <c r="J6" s="264"/>
      <c r="K6" s="264"/>
      <c r="L6" s="264"/>
      <c r="M6" s="264"/>
      <c r="N6" s="264"/>
      <c r="O6" s="264"/>
      <c r="P6" s="264"/>
      <c r="Q6" s="154"/>
      <c r="R6" s="154"/>
    </row>
    <row r="7" spans="5:18" ht="10.5" customHeight="1">
      <c r="E7" s="261" t="s">
        <v>115</v>
      </c>
      <c r="F7" s="262"/>
      <c r="G7" s="262"/>
      <c r="H7" s="262"/>
      <c r="I7" s="262"/>
      <c r="J7" s="262"/>
      <c r="K7" s="262"/>
      <c r="L7" s="262"/>
      <c r="M7" s="262"/>
      <c r="N7" s="262"/>
      <c r="O7" s="262"/>
      <c r="P7" s="262"/>
      <c r="Q7" s="262"/>
      <c r="R7" s="262"/>
    </row>
    <row r="8" spans="5:18" ht="10.5" customHeight="1">
      <c r="E8" s="155"/>
      <c r="F8" s="156"/>
      <c r="G8" s="156"/>
      <c r="H8" s="156"/>
      <c r="I8" s="156"/>
      <c r="J8" s="265" t="s">
        <v>136</v>
      </c>
      <c r="K8" s="266"/>
      <c r="L8" s="266"/>
      <c r="M8" s="266"/>
      <c r="N8" s="266"/>
      <c r="O8" s="266"/>
      <c r="P8" s="266"/>
      <c r="Q8" s="156"/>
      <c r="R8" s="156"/>
    </row>
    <row r="9" spans="1:256" ht="15.75" customHeight="1">
      <c r="A9" s="254" t="s">
        <v>113</v>
      </c>
      <c r="B9" s="254"/>
      <c r="C9" s="254"/>
      <c r="D9" s="254"/>
      <c r="E9" s="254"/>
      <c r="F9" s="254"/>
      <c r="G9" s="254"/>
      <c r="H9" s="254"/>
      <c r="I9" s="254"/>
      <c r="J9" s="254"/>
      <c r="K9" s="254"/>
      <c r="L9" s="254"/>
      <c r="M9" s="254"/>
      <c r="N9" s="254"/>
      <c r="O9" s="254"/>
      <c r="P9" s="254"/>
      <c r="Q9" s="157"/>
      <c r="R9" s="157"/>
      <c r="S9" s="157"/>
      <c r="T9" s="157"/>
      <c r="U9" s="157"/>
      <c r="V9" s="157"/>
      <c r="W9" s="157"/>
      <c r="X9" s="157"/>
      <c r="Y9" s="157"/>
      <c r="Z9" s="157"/>
      <c r="AA9" s="157"/>
      <c r="AB9" s="157"/>
      <c r="AC9" s="157"/>
      <c r="AD9" s="157"/>
      <c r="AE9" s="157"/>
      <c r="AF9" s="157"/>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t="s">
        <v>111</v>
      </c>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t="s">
        <v>111</v>
      </c>
      <c r="DZ9" s="254"/>
      <c r="EA9" s="254"/>
      <c r="EB9" s="254"/>
      <c r="EC9" s="254"/>
      <c r="ED9" s="254"/>
      <c r="EE9" s="254"/>
      <c r="EF9" s="254"/>
      <c r="EG9" s="254"/>
      <c r="EH9" s="254"/>
      <c r="EI9" s="254"/>
      <c r="EJ9" s="254"/>
      <c r="EK9" s="254"/>
      <c r="EL9" s="254"/>
      <c r="EM9" s="254"/>
      <c r="EN9" s="254"/>
      <c r="EO9" s="254" t="s">
        <v>111</v>
      </c>
      <c r="EP9" s="254"/>
      <c r="EQ9" s="254"/>
      <c r="ER9" s="254"/>
      <c r="ES9" s="254"/>
      <c r="ET9" s="254"/>
      <c r="EU9" s="254"/>
      <c r="EV9" s="254"/>
      <c r="EW9" s="254"/>
      <c r="EX9" s="254"/>
      <c r="EY9" s="254"/>
      <c r="EZ9" s="254"/>
      <c r="FA9" s="254"/>
      <c r="FB9" s="254"/>
      <c r="FC9" s="254"/>
      <c r="FD9" s="254"/>
      <c r="FE9" s="254" t="s">
        <v>111</v>
      </c>
      <c r="FF9" s="254"/>
      <c r="FG9" s="254"/>
      <c r="FH9" s="254"/>
      <c r="FI9" s="254"/>
      <c r="FJ9" s="254"/>
      <c r="FK9" s="254"/>
      <c r="FL9" s="254"/>
      <c r="FM9" s="254"/>
      <c r="FN9" s="254"/>
      <c r="FO9" s="254"/>
      <c r="FP9" s="254"/>
      <c r="FQ9" s="254"/>
      <c r="FR9" s="254"/>
      <c r="FS9" s="254"/>
      <c r="FT9" s="254"/>
      <c r="FU9" s="254" t="s">
        <v>111</v>
      </c>
      <c r="FV9" s="254"/>
      <c r="FW9" s="254"/>
      <c r="FX9" s="254"/>
      <c r="FY9" s="254"/>
      <c r="FZ9" s="254"/>
      <c r="GA9" s="254"/>
      <c r="GB9" s="254"/>
      <c r="GC9" s="254"/>
      <c r="GD9" s="254"/>
      <c r="GE9" s="254"/>
      <c r="GF9" s="254"/>
      <c r="GG9" s="254"/>
      <c r="GH9" s="254"/>
      <c r="GI9" s="254"/>
      <c r="GJ9" s="254"/>
      <c r="GK9" s="254" t="s">
        <v>111</v>
      </c>
      <c r="GL9" s="254"/>
      <c r="GM9" s="254"/>
      <c r="GN9" s="254"/>
      <c r="GO9" s="254"/>
      <c r="GP9" s="254"/>
      <c r="GQ9" s="254"/>
      <c r="GR9" s="254"/>
      <c r="GS9" s="254"/>
      <c r="GT9" s="254"/>
      <c r="GU9" s="254"/>
      <c r="GV9" s="254"/>
      <c r="GW9" s="254"/>
      <c r="GX9" s="254"/>
      <c r="GY9" s="254"/>
      <c r="GZ9" s="254"/>
      <c r="HA9" s="254" t="s">
        <v>111</v>
      </c>
      <c r="HB9" s="254"/>
      <c r="HC9" s="254"/>
      <c r="HD9" s="254"/>
      <c r="HE9" s="254"/>
      <c r="HF9" s="254"/>
      <c r="HG9" s="254"/>
      <c r="HH9" s="254"/>
      <c r="HI9" s="254"/>
      <c r="HJ9" s="254"/>
      <c r="HK9" s="254"/>
      <c r="HL9" s="254"/>
      <c r="HM9" s="254"/>
      <c r="HN9" s="254"/>
      <c r="HO9" s="254"/>
      <c r="HP9" s="254"/>
      <c r="HQ9" s="254" t="s">
        <v>111</v>
      </c>
      <c r="HR9" s="254"/>
      <c r="HS9" s="254"/>
      <c r="HT9" s="254"/>
      <c r="HU9" s="254"/>
      <c r="HV9" s="254"/>
      <c r="HW9" s="254"/>
      <c r="HX9" s="254"/>
      <c r="HY9" s="254"/>
      <c r="HZ9" s="254"/>
      <c r="IA9" s="254"/>
      <c r="IB9" s="254"/>
      <c r="IC9" s="254"/>
      <c r="ID9" s="254"/>
      <c r="IE9" s="254"/>
      <c r="IF9" s="254"/>
      <c r="IG9" s="254" t="s">
        <v>111</v>
      </c>
      <c r="IH9" s="254"/>
      <c r="II9" s="254"/>
      <c r="IJ9" s="254"/>
      <c r="IK9" s="254"/>
      <c r="IL9" s="254"/>
      <c r="IM9" s="254"/>
      <c r="IN9" s="254"/>
      <c r="IO9" s="254"/>
      <c r="IP9" s="254"/>
      <c r="IQ9" s="254"/>
      <c r="IR9" s="254"/>
      <c r="IS9" s="254"/>
      <c r="IT9" s="254"/>
      <c r="IU9" s="254"/>
      <c r="IV9" s="254"/>
    </row>
    <row r="10" spans="1:256" ht="17.25" customHeight="1" thickBot="1">
      <c r="A10" s="257"/>
      <c r="B10" s="257"/>
      <c r="C10" s="257"/>
      <c r="D10" s="257"/>
      <c r="E10" s="257"/>
      <c r="F10" s="257"/>
      <c r="G10" s="257"/>
      <c r="H10" s="257"/>
      <c r="I10" s="257"/>
      <c r="J10" s="257"/>
      <c r="K10" s="257"/>
      <c r="L10" s="257"/>
      <c r="M10" s="257"/>
      <c r="N10" s="257"/>
      <c r="O10" s="257"/>
      <c r="P10" s="257"/>
      <c r="Q10" s="157"/>
      <c r="R10" s="157"/>
      <c r="S10" s="157"/>
      <c r="T10" s="157"/>
      <c r="U10" s="157"/>
      <c r="V10" s="157"/>
      <c r="W10" s="157"/>
      <c r="X10" s="157"/>
      <c r="Y10" s="157"/>
      <c r="Z10" s="157"/>
      <c r="AA10" s="157"/>
      <c r="AB10" s="157"/>
      <c r="AC10" s="157"/>
      <c r="AD10" s="157"/>
      <c r="AE10" s="157"/>
      <c r="AF10" s="157"/>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4"/>
      <c r="DI10" s="254"/>
      <c r="DJ10" s="254"/>
      <c r="DK10" s="254"/>
      <c r="DL10" s="254"/>
      <c r="DM10" s="254"/>
      <c r="DN10" s="254"/>
      <c r="DO10" s="254"/>
      <c r="DP10" s="254"/>
      <c r="DQ10" s="254"/>
      <c r="DR10" s="254"/>
      <c r="DS10" s="254"/>
      <c r="DT10" s="254"/>
      <c r="DU10" s="254"/>
      <c r="DV10" s="254"/>
      <c r="DW10" s="254"/>
      <c r="DX10" s="254"/>
      <c r="DY10" s="254"/>
      <c r="DZ10" s="254"/>
      <c r="EA10" s="254"/>
      <c r="EB10" s="254"/>
      <c r="EC10" s="254"/>
      <c r="ED10" s="254"/>
      <c r="EE10" s="254"/>
      <c r="EF10" s="254"/>
      <c r="EG10" s="254"/>
      <c r="EH10" s="254"/>
      <c r="EI10" s="254"/>
      <c r="EJ10" s="254"/>
      <c r="EK10" s="254"/>
      <c r="EL10" s="254"/>
      <c r="EM10" s="254"/>
      <c r="EN10" s="254"/>
      <c r="EO10" s="254"/>
      <c r="EP10" s="254"/>
      <c r="EQ10" s="254"/>
      <c r="ER10" s="254"/>
      <c r="ES10" s="254"/>
      <c r="ET10" s="254"/>
      <c r="EU10" s="254"/>
      <c r="EV10" s="254"/>
      <c r="EW10" s="254"/>
      <c r="EX10" s="254"/>
      <c r="EY10" s="254"/>
      <c r="EZ10" s="254"/>
      <c r="FA10" s="254"/>
      <c r="FB10" s="254"/>
      <c r="FC10" s="254"/>
      <c r="FD10" s="254"/>
      <c r="FE10" s="254"/>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c r="IL10" s="254"/>
      <c r="IM10" s="254"/>
      <c r="IN10" s="254"/>
      <c r="IO10" s="254"/>
      <c r="IP10" s="254"/>
      <c r="IQ10" s="254"/>
      <c r="IR10" s="254"/>
      <c r="IS10" s="254"/>
      <c r="IT10" s="254"/>
      <c r="IU10" s="254"/>
      <c r="IV10" s="254"/>
    </row>
    <row r="11" spans="1:16" ht="75.75" customHeight="1" thickBot="1">
      <c r="A11" s="53" t="s">
        <v>5</v>
      </c>
      <c r="B11" s="287" t="s">
        <v>47</v>
      </c>
      <c r="C11" s="288"/>
      <c r="D11" s="288"/>
      <c r="E11" s="288"/>
      <c r="F11" s="288"/>
      <c r="G11" s="288"/>
      <c r="H11" s="288"/>
      <c r="I11" s="289"/>
      <c r="J11" s="4" t="s">
        <v>48</v>
      </c>
      <c r="K11" s="38" t="s">
        <v>72</v>
      </c>
      <c r="L11" s="51" t="s">
        <v>73</v>
      </c>
      <c r="M11" s="49" t="s">
        <v>70</v>
      </c>
      <c r="N11" s="49" t="s">
        <v>70</v>
      </c>
      <c r="O11" s="50" t="s">
        <v>71</v>
      </c>
      <c r="P11" s="148" t="s">
        <v>112</v>
      </c>
    </row>
    <row r="12" spans="1:16" ht="12" customHeight="1" thickBot="1">
      <c r="A12" s="35">
        <v>1</v>
      </c>
      <c r="B12" s="290">
        <v>2</v>
      </c>
      <c r="C12" s="291"/>
      <c r="D12" s="291"/>
      <c r="E12" s="291"/>
      <c r="F12" s="291"/>
      <c r="G12" s="291"/>
      <c r="H12" s="291"/>
      <c r="I12" s="292"/>
      <c r="J12" s="5">
        <v>3</v>
      </c>
      <c r="K12" s="30">
        <v>4</v>
      </c>
      <c r="L12" s="30">
        <v>5</v>
      </c>
      <c r="M12" s="30">
        <v>4</v>
      </c>
      <c r="N12" s="30"/>
      <c r="O12" s="30">
        <v>6</v>
      </c>
      <c r="P12" s="149">
        <v>12</v>
      </c>
    </row>
    <row r="13" spans="1:17" ht="15" customHeight="1">
      <c r="A13" s="134">
        <v>1</v>
      </c>
      <c r="B13" s="135" t="s">
        <v>2</v>
      </c>
      <c r="C13" s="136" t="s">
        <v>0</v>
      </c>
      <c r="D13" s="137" t="s">
        <v>3</v>
      </c>
      <c r="E13" s="293" t="s">
        <v>4</v>
      </c>
      <c r="F13" s="294"/>
      <c r="G13" s="137" t="s">
        <v>3</v>
      </c>
      <c r="H13" s="137" t="s">
        <v>1</v>
      </c>
      <c r="I13" s="138" t="s">
        <v>2</v>
      </c>
      <c r="J13" s="130" t="s">
        <v>30</v>
      </c>
      <c r="K13" s="131">
        <f>SUM(K15,K18,K21,K24,K25,K35,K28,K30,K32,)</f>
        <v>35679</v>
      </c>
      <c r="L13" s="131">
        <f>SUM(L15,L18,L21,L24,L25,L35,L28,L30,L32,)</f>
        <v>19437.500000000004</v>
      </c>
      <c r="M13" s="131">
        <f>SUM(M15,M18,M21,M24,M25,M35,M28,M30,M32,)</f>
        <v>0</v>
      </c>
      <c r="N13" s="131">
        <f>SUM(N15,N18,N21,N24,N25,N35,N28,N30,N32,)</f>
        <v>25610.5</v>
      </c>
      <c r="O13" s="131">
        <f>SUM(O15,O18,O21,O24,O25,O35,O28,O30,O32,)</f>
        <v>28309.4</v>
      </c>
      <c r="P13" s="160">
        <f>P14+P16+P18+P21+P24+P25+P28+P30+P32+P35</f>
        <v>51234.738</v>
      </c>
      <c r="Q13" s="139"/>
    </row>
    <row r="14" spans="1:18" ht="12" customHeight="1">
      <c r="A14" s="36">
        <v>2</v>
      </c>
      <c r="B14" s="121" t="s">
        <v>2</v>
      </c>
      <c r="C14" s="121" t="s">
        <v>0</v>
      </c>
      <c r="D14" s="23" t="s">
        <v>6</v>
      </c>
      <c r="E14" s="285" t="s">
        <v>4</v>
      </c>
      <c r="F14" s="286"/>
      <c r="G14" s="23" t="s">
        <v>3</v>
      </c>
      <c r="H14" s="23" t="s">
        <v>1</v>
      </c>
      <c r="I14" s="132" t="s">
        <v>2</v>
      </c>
      <c r="J14" s="128" t="s">
        <v>31</v>
      </c>
      <c r="K14" s="129">
        <f aca="true" t="shared" si="0" ref="K14:P14">K15</f>
        <v>21241.3</v>
      </c>
      <c r="L14" s="129">
        <f t="shared" si="0"/>
        <v>15920.9</v>
      </c>
      <c r="M14" s="129">
        <f t="shared" si="0"/>
        <v>0</v>
      </c>
      <c r="N14" s="129">
        <f t="shared" si="0"/>
        <v>21240</v>
      </c>
      <c r="O14" s="129">
        <f t="shared" si="0"/>
        <v>21870</v>
      </c>
      <c r="P14" s="161">
        <f t="shared" si="0"/>
        <v>30600</v>
      </c>
      <c r="R14" s="139"/>
    </row>
    <row r="15" spans="1:16" ht="12" customHeight="1">
      <c r="A15" s="26">
        <v>3</v>
      </c>
      <c r="B15" s="34" t="s">
        <v>2</v>
      </c>
      <c r="C15" s="52" t="s">
        <v>0</v>
      </c>
      <c r="D15" s="21" t="s">
        <v>6</v>
      </c>
      <c r="E15" s="248" t="s">
        <v>7</v>
      </c>
      <c r="F15" s="249"/>
      <c r="G15" s="21" t="s">
        <v>6</v>
      </c>
      <c r="H15" s="21" t="s">
        <v>1</v>
      </c>
      <c r="I15" s="27" t="s">
        <v>8</v>
      </c>
      <c r="J15" s="28" t="s">
        <v>32</v>
      </c>
      <c r="K15" s="40">
        <v>21241.3</v>
      </c>
      <c r="L15" s="40">
        <v>15920.9</v>
      </c>
      <c r="N15" s="40">
        <v>21240</v>
      </c>
      <c r="O15" s="40">
        <v>21870</v>
      </c>
      <c r="P15" s="162">
        <v>30600</v>
      </c>
    </row>
    <row r="16" spans="1:16" ht="39" customHeight="1">
      <c r="A16" s="36">
        <v>4</v>
      </c>
      <c r="B16" s="145" t="s">
        <v>2</v>
      </c>
      <c r="C16" s="140" t="s">
        <v>0</v>
      </c>
      <c r="D16" s="23" t="s">
        <v>90</v>
      </c>
      <c r="E16" s="285" t="s">
        <v>4</v>
      </c>
      <c r="F16" s="286"/>
      <c r="G16" s="23" t="s">
        <v>3</v>
      </c>
      <c r="H16" s="23" t="s">
        <v>1</v>
      </c>
      <c r="I16" s="132" t="s">
        <v>2</v>
      </c>
      <c r="J16" s="128" t="s">
        <v>109</v>
      </c>
      <c r="K16" s="146"/>
      <c r="L16" s="146"/>
      <c r="M16" s="147"/>
      <c r="N16" s="146"/>
      <c r="O16" s="146"/>
      <c r="P16" s="163">
        <f>P17</f>
        <v>4604.237999999999</v>
      </c>
    </row>
    <row r="17" spans="1:16" ht="23.25" customHeight="1">
      <c r="A17" s="72">
        <v>5</v>
      </c>
      <c r="B17" s="34" t="s">
        <v>2</v>
      </c>
      <c r="C17" s="142" t="s">
        <v>0</v>
      </c>
      <c r="D17" s="31" t="s">
        <v>90</v>
      </c>
      <c r="E17" s="141" t="s">
        <v>10</v>
      </c>
      <c r="F17" s="142" t="s">
        <v>2</v>
      </c>
      <c r="G17" s="31" t="s">
        <v>6</v>
      </c>
      <c r="H17" s="31" t="s">
        <v>1</v>
      </c>
      <c r="I17" s="143" t="s">
        <v>8</v>
      </c>
      <c r="J17" s="144" t="s">
        <v>110</v>
      </c>
      <c r="K17" s="39"/>
      <c r="L17" s="39"/>
      <c r="N17" s="39"/>
      <c r="O17" s="39"/>
      <c r="P17" s="220">
        <f>6992-2387.762</f>
        <v>4604.237999999999</v>
      </c>
    </row>
    <row r="18" spans="1:16" ht="12.75">
      <c r="A18" s="36">
        <v>6</v>
      </c>
      <c r="B18" s="121" t="s">
        <v>2</v>
      </c>
      <c r="C18" s="121" t="s">
        <v>0</v>
      </c>
      <c r="D18" s="23" t="s">
        <v>9</v>
      </c>
      <c r="E18" s="281" t="s">
        <v>4</v>
      </c>
      <c r="F18" s="282"/>
      <c r="G18" s="23" t="s">
        <v>3</v>
      </c>
      <c r="H18" s="23" t="s">
        <v>1</v>
      </c>
      <c r="I18" s="132" t="s">
        <v>2</v>
      </c>
      <c r="J18" s="128" t="s">
        <v>33</v>
      </c>
      <c r="K18" s="129">
        <f>SUM(K19:K20)</f>
        <v>762</v>
      </c>
      <c r="L18" s="129">
        <f>SUM(L19:L20)</f>
        <v>762.3</v>
      </c>
      <c r="M18" s="129">
        <f>SUM(M19:M20)</f>
        <v>0</v>
      </c>
      <c r="N18" s="129">
        <f>SUM(N19:N20)</f>
        <v>792</v>
      </c>
      <c r="O18" s="129">
        <f>SUM(O19:O20)</f>
        <v>815</v>
      </c>
      <c r="P18" s="161">
        <f>P19+P20</f>
        <v>1040</v>
      </c>
    </row>
    <row r="19" spans="1:16" ht="25.5">
      <c r="A19" s="26">
        <v>7</v>
      </c>
      <c r="B19" s="34" t="s">
        <v>2</v>
      </c>
      <c r="C19" s="52" t="s">
        <v>0</v>
      </c>
      <c r="D19" s="21" t="s">
        <v>9</v>
      </c>
      <c r="E19" s="248" t="s">
        <v>7</v>
      </c>
      <c r="F19" s="249"/>
      <c r="G19" s="21" t="s">
        <v>10</v>
      </c>
      <c r="H19" s="21" t="s">
        <v>1</v>
      </c>
      <c r="I19" s="27" t="s">
        <v>8</v>
      </c>
      <c r="J19" s="28" t="s">
        <v>34</v>
      </c>
      <c r="K19" s="40">
        <v>750</v>
      </c>
      <c r="L19" s="40">
        <v>751</v>
      </c>
      <c r="N19" s="40">
        <v>790</v>
      </c>
      <c r="O19" s="40">
        <v>810</v>
      </c>
      <c r="P19" s="162">
        <v>1010</v>
      </c>
    </row>
    <row r="20" spans="1:16" ht="12.75">
      <c r="A20" s="26">
        <v>8</v>
      </c>
      <c r="B20" s="52" t="s">
        <v>2</v>
      </c>
      <c r="C20" s="52" t="s">
        <v>0</v>
      </c>
      <c r="D20" s="21" t="s">
        <v>9</v>
      </c>
      <c r="E20" s="248" t="s">
        <v>11</v>
      </c>
      <c r="F20" s="249"/>
      <c r="G20" s="21" t="s">
        <v>6</v>
      </c>
      <c r="H20" s="21" t="s">
        <v>1</v>
      </c>
      <c r="I20" s="27" t="s">
        <v>8</v>
      </c>
      <c r="J20" s="28" t="s">
        <v>35</v>
      </c>
      <c r="K20" s="39">
        <v>12</v>
      </c>
      <c r="L20" s="39">
        <v>11.3</v>
      </c>
      <c r="N20" s="40">
        <v>2</v>
      </c>
      <c r="O20" s="40">
        <v>5</v>
      </c>
      <c r="P20" s="164">
        <v>30</v>
      </c>
    </row>
    <row r="21" spans="1:16" ht="14.25" customHeight="1">
      <c r="A21" s="36">
        <v>9</v>
      </c>
      <c r="B21" s="133" t="s">
        <v>2</v>
      </c>
      <c r="C21" s="121" t="s">
        <v>0</v>
      </c>
      <c r="D21" s="23" t="s">
        <v>12</v>
      </c>
      <c r="E21" s="281" t="s">
        <v>4</v>
      </c>
      <c r="F21" s="282"/>
      <c r="G21" s="23" t="s">
        <v>3</v>
      </c>
      <c r="H21" s="23" t="s">
        <v>1</v>
      </c>
      <c r="I21" s="132" t="s">
        <v>2</v>
      </c>
      <c r="J21" s="128" t="s">
        <v>37</v>
      </c>
      <c r="K21" s="122">
        <f aca="true" t="shared" si="1" ref="K21:P21">SUM(K22:K23)</f>
        <v>1050</v>
      </c>
      <c r="L21" s="122">
        <f t="shared" si="1"/>
        <v>820.4</v>
      </c>
      <c r="M21" s="122">
        <f t="shared" si="1"/>
        <v>0</v>
      </c>
      <c r="N21" s="122">
        <f t="shared" si="1"/>
        <v>980</v>
      </c>
      <c r="O21" s="122">
        <f t="shared" si="1"/>
        <v>1000</v>
      </c>
      <c r="P21" s="165">
        <f t="shared" si="1"/>
        <v>2000</v>
      </c>
    </row>
    <row r="22" spans="1:16" ht="12.75">
      <c r="A22" s="26">
        <v>10</v>
      </c>
      <c r="B22" s="52" t="s">
        <v>2</v>
      </c>
      <c r="C22" s="52" t="s">
        <v>0</v>
      </c>
      <c r="D22" s="21" t="s">
        <v>12</v>
      </c>
      <c r="E22" s="248" t="s">
        <v>13</v>
      </c>
      <c r="F22" s="249"/>
      <c r="G22" s="21" t="s">
        <v>3</v>
      </c>
      <c r="H22" s="21" t="s">
        <v>1</v>
      </c>
      <c r="I22" s="27" t="s">
        <v>8</v>
      </c>
      <c r="J22" s="28" t="s">
        <v>36</v>
      </c>
      <c r="K22" s="39">
        <v>300</v>
      </c>
      <c r="L22" s="39">
        <v>182.5</v>
      </c>
      <c r="N22" s="40">
        <v>300</v>
      </c>
      <c r="O22" s="40">
        <v>300</v>
      </c>
      <c r="P22" s="164">
        <v>400</v>
      </c>
    </row>
    <row r="23" spans="1:16" s="2" customFormat="1" ht="12.75">
      <c r="A23" s="26">
        <v>11</v>
      </c>
      <c r="B23" s="34" t="s">
        <v>2</v>
      </c>
      <c r="C23" s="52" t="s">
        <v>0</v>
      </c>
      <c r="D23" s="21" t="s">
        <v>12</v>
      </c>
      <c r="E23" s="248" t="s">
        <v>15</v>
      </c>
      <c r="F23" s="249"/>
      <c r="G23" s="21" t="s">
        <v>3</v>
      </c>
      <c r="H23" s="21" t="s">
        <v>1</v>
      </c>
      <c r="I23" s="27" t="s">
        <v>8</v>
      </c>
      <c r="J23" s="22" t="s">
        <v>38</v>
      </c>
      <c r="K23" s="41">
        <v>750</v>
      </c>
      <c r="L23" s="41">
        <v>637.9</v>
      </c>
      <c r="N23" s="40">
        <v>680</v>
      </c>
      <c r="O23" s="40">
        <v>700</v>
      </c>
      <c r="P23" s="162">
        <v>1600</v>
      </c>
    </row>
    <row r="24" spans="1:16" s="2" customFormat="1" ht="15" customHeight="1">
      <c r="A24" s="36">
        <v>12</v>
      </c>
      <c r="B24" s="121" t="s">
        <v>2</v>
      </c>
      <c r="C24" s="121" t="s">
        <v>0</v>
      </c>
      <c r="D24" s="23" t="s">
        <v>54</v>
      </c>
      <c r="E24" s="281" t="s">
        <v>4</v>
      </c>
      <c r="F24" s="282"/>
      <c r="G24" s="23" t="s">
        <v>3</v>
      </c>
      <c r="H24" s="23" t="s">
        <v>1</v>
      </c>
      <c r="I24" s="132" t="s">
        <v>2</v>
      </c>
      <c r="J24" s="25" t="s">
        <v>55</v>
      </c>
      <c r="K24" s="122">
        <v>25</v>
      </c>
      <c r="L24" s="122">
        <v>43.2</v>
      </c>
      <c r="M24" s="127"/>
      <c r="N24" s="125">
        <v>53</v>
      </c>
      <c r="O24" s="125">
        <v>40</v>
      </c>
      <c r="P24" s="161">
        <v>120</v>
      </c>
    </row>
    <row r="25" spans="1:16" s="2" customFormat="1" ht="38.25">
      <c r="A25" s="36">
        <v>13</v>
      </c>
      <c r="B25" s="121" t="s">
        <v>2</v>
      </c>
      <c r="C25" s="121" t="s">
        <v>0</v>
      </c>
      <c r="D25" s="23" t="s">
        <v>16</v>
      </c>
      <c r="E25" s="281" t="s">
        <v>4</v>
      </c>
      <c r="F25" s="282"/>
      <c r="G25" s="23" t="s">
        <v>3</v>
      </c>
      <c r="H25" s="23" t="s">
        <v>1</v>
      </c>
      <c r="I25" s="132" t="s">
        <v>2</v>
      </c>
      <c r="J25" s="25" t="s">
        <v>50</v>
      </c>
      <c r="K25" s="122">
        <f aca="true" t="shared" si="2" ref="K25:P25">SUM(K26:K27)</f>
        <v>666.7</v>
      </c>
      <c r="L25" s="122">
        <f t="shared" si="2"/>
        <v>473.5</v>
      </c>
      <c r="M25" s="122">
        <f t="shared" si="2"/>
        <v>0</v>
      </c>
      <c r="N25" s="122">
        <f t="shared" si="2"/>
        <v>453</v>
      </c>
      <c r="O25" s="122">
        <f t="shared" si="2"/>
        <v>584.4</v>
      </c>
      <c r="P25" s="165">
        <f t="shared" si="2"/>
        <v>750</v>
      </c>
    </row>
    <row r="26" spans="1:16" s="2" customFormat="1" ht="78" customHeight="1">
      <c r="A26" s="26">
        <v>14</v>
      </c>
      <c r="B26" s="213" t="s">
        <v>2</v>
      </c>
      <c r="C26" s="213" t="s">
        <v>0</v>
      </c>
      <c r="D26" s="21" t="s">
        <v>16</v>
      </c>
      <c r="E26" s="248" t="s">
        <v>20</v>
      </c>
      <c r="F26" s="249"/>
      <c r="G26" s="21" t="s">
        <v>3</v>
      </c>
      <c r="H26" s="21" t="s">
        <v>1</v>
      </c>
      <c r="I26" s="27" t="s">
        <v>21</v>
      </c>
      <c r="J26" s="216" t="s">
        <v>64</v>
      </c>
      <c r="K26" s="41">
        <v>445</v>
      </c>
      <c r="L26" s="41">
        <v>343.2</v>
      </c>
      <c r="M26" s="59"/>
      <c r="N26" s="40">
        <v>350</v>
      </c>
      <c r="O26" s="40">
        <v>350</v>
      </c>
      <c r="P26" s="214">
        <f>450+300</f>
        <v>750</v>
      </c>
    </row>
    <row r="27" spans="1:16" s="2" customFormat="1" ht="64.5" customHeight="1">
      <c r="A27" s="26">
        <v>15</v>
      </c>
      <c r="B27" s="55" t="s">
        <v>2</v>
      </c>
      <c r="C27" s="55" t="s">
        <v>0</v>
      </c>
      <c r="D27" s="21" t="s">
        <v>16</v>
      </c>
      <c r="E27" s="248" t="s">
        <v>39</v>
      </c>
      <c r="F27" s="249"/>
      <c r="G27" s="21" t="s">
        <v>3</v>
      </c>
      <c r="H27" s="21" t="s">
        <v>1</v>
      </c>
      <c r="I27" s="27" t="s">
        <v>21</v>
      </c>
      <c r="J27" s="29" t="s">
        <v>65</v>
      </c>
      <c r="K27" s="42">
        <f>209+12.7</f>
        <v>221.7</v>
      </c>
      <c r="L27" s="42">
        <v>130.3</v>
      </c>
      <c r="M27" s="59"/>
      <c r="N27" s="40">
        <v>103</v>
      </c>
      <c r="O27" s="40">
        <v>234.4</v>
      </c>
      <c r="P27" s="162">
        <v>0</v>
      </c>
    </row>
    <row r="28" spans="1:16" s="2" customFormat="1" ht="25.5">
      <c r="A28" s="36">
        <v>16</v>
      </c>
      <c r="B28" s="121" t="s">
        <v>2</v>
      </c>
      <c r="C28" s="121" t="s">
        <v>0</v>
      </c>
      <c r="D28" s="23" t="s">
        <v>17</v>
      </c>
      <c r="E28" s="281" t="s">
        <v>4</v>
      </c>
      <c r="F28" s="282"/>
      <c r="G28" s="23" t="s">
        <v>3</v>
      </c>
      <c r="H28" s="23" t="s">
        <v>1</v>
      </c>
      <c r="I28" s="132" t="s">
        <v>2</v>
      </c>
      <c r="J28" s="126" t="s">
        <v>40</v>
      </c>
      <c r="K28" s="122">
        <v>35</v>
      </c>
      <c r="L28" s="122">
        <f>L29</f>
        <v>23.3</v>
      </c>
      <c r="M28" s="122">
        <f>M29</f>
        <v>0</v>
      </c>
      <c r="N28" s="122">
        <f>N29</f>
        <v>25</v>
      </c>
      <c r="O28" s="122">
        <f>O29</f>
        <v>35</v>
      </c>
      <c r="P28" s="165">
        <f>P29</f>
        <v>19</v>
      </c>
    </row>
    <row r="29" spans="1:16" s="2" customFormat="1" ht="12.75">
      <c r="A29" s="26">
        <v>17</v>
      </c>
      <c r="B29" s="34" t="s">
        <v>2</v>
      </c>
      <c r="C29" s="55" t="s">
        <v>0</v>
      </c>
      <c r="D29" s="21" t="s">
        <v>17</v>
      </c>
      <c r="E29" s="248" t="s">
        <v>13</v>
      </c>
      <c r="F29" s="249"/>
      <c r="G29" s="21" t="s">
        <v>6</v>
      </c>
      <c r="H29" s="21" t="s">
        <v>1</v>
      </c>
      <c r="I29" s="27" t="s">
        <v>21</v>
      </c>
      <c r="J29" s="22" t="s">
        <v>41</v>
      </c>
      <c r="K29" s="42">
        <v>35</v>
      </c>
      <c r="L29" s="42">
        <v>23.3</v>
      </c>
      <c r="M29" s="59"/>
      <c r="N29" s="40">
        <v>25</v>
      </c>
      <c r="O29" s="40">
        <v>35</v>
      </c>
      <c r="P29" s="162">
        <v>19</v>
      </c>
    </row>
    <row r="30" spans="1:16" s="2" customFormat="1" ht="25.5">
      <c r="A30" s="36">
        <v>18</v>
      </c>
      <c r="B30" s="121" t="s">
        <v>2</v>
      </c>
      <c r="C30" s="121" t="s">
        <v>0</v>
      </c>
      <c r="D30" s="23" t="s">
        <v>18</v>
      </c>
      <c r="E30" s="281" t="s">
        <v>4</v>
      </c>
      <c r="F30" s="282"/>
      <c r="G30" s="23" t="s">
        <v>3</v>
      </c>
      <c r="H30" s="23" t="s">
        <v>1</v>
      </c>
      <c r="I30" s="132" t="s">
        <v>2</v>
      </c>
      <c r="J30" s="25" t="s">
        <v>51</v>
      </c>
      <c r="K30" s="122">
        <f aca="true" t="shared" si="3" ref="K30:P30">K31</f>
        <v>1713</v>
      </c>
      <c r="L30" s="122">
        <f t="shared" si="3"/>
        <v>1344.9</v>
      </c>
      <c r="M30" s="122">
        <f t="shared" si="3"/>
        <v>0</v>
      </c>
      <c r="N30" s="122">
        <f t="shared" si="3"/>
        <v>2009.5</v>
      </c>
      <c r="O30" s="122">
        <f t="shared" si="3"/>
        <v>3815</v>
      </c>
      <c r="P30" s="165">
        <f t="shared" si="3"/>
        <v>3052.7</v>
      </c>
    </row>
    <row r="31" spans="1:16" s="2" customFormat="1" ht="12.75">
      <c r="A31" s="26">
        <v>19</v>
      </c>
      <c r="B31" s="34" t="s">
        <v>2</v>
      </c>
      <c r="C31" s="88" t="s">
        <v>0</v>
      </c>
      <c r="D31" s="21" t="s">
        <v>18</v>
      </c>
      <c r="E31" s="248" t="s">
        <v>13</v>
      </c>
      <c r="F31" s="249"/>
      <c r="G31" s="21" t="s">
        <v>3</v>
      </c>
      <c r="H31" s="21" t="s">
        <v>1</v>
      </c>
      <c r="I31" s="27" t="s">
        <v>23</v>
      </c>
      <c r="J31" s="29" t="s">
        <v>93</v>
      </c>
      <c r="K31" s="41">
        <v>1713</v>
      </c>
      <c r="L31" s="41">
        <v>1344.9</v>
      </c>
      <c r="M31" s="59"/>
      <c r="N31" s="40">
        <v>2009.5</v>
      </c>
      <c r="O31" s="40">
        <v>3815</v>
      </c>
      <c r="P31" s="162">
        <v>3052.7</v>
      </c>
    </row>
    <row r="32" spans="1:16" s="2" customFormat="1" ht="25.5">
      <c r="A32" s="36">
        <v>20</v>
      </c>
      <c r="B32" s="121" t="s">
        <v>2</v>
      </c>
      <c r="C32" s="121" t="s">
        <v>0</v>
      </c>
      <c r="D32" s="23" t="s">
        <v>19</v>
      </c>
      <c r="E32" s="281" t="s">
        <v>4</v>
      </c>
      <c r="F32" s="282"/>
      <c r="G32" s="23" t="s">
        <v>3</v>
      </c>
      <c r="H32" s="23" t="s">
        <v>1</v>
      </c>
      <c r="I32" s="132" t="s">
        <v>2</v>
      </c>
      <c r="J32" s="25" t="s">
        <v>52</v>
      </c>
      <c r="K32" s="122">
        <f aca="true" t="shared" si="4" ref="K32:P32">SUM(K33:K34)</f>
        <v>10186</v>
      </c>
      <c r="L32" s="122">
        <f t="shared" si="4"/>
        <v>48.2</v>
      </c>
      <c r="M32" s="122">
        <f t="shared" si="4"/>
        <v>0</v>
      </c>
      <c r="N32" s="122">
        <f t="shared" si="4"/>
        <v>58</v>
      </c>
      <c r="O32" s="122">
        <f t="shared" si="4"/>
        <v>150</v>
      </c>
      <c r="P32" s="165">
        <f t="shared" si="4"/>
        <v>9048.8</v>
      </c>
    </row>
    <row r="33" spans="1:16" s="2" customFormat="1" ht="65.25" customHeight="1">
      <c r="A33" s="26">
        <v>21</v>
      </c>
      <c r="B33" s="88" t="s">
        <v>2</v>
      </c>
      <c r="C33" s="88" t="s">
        <v>0</v>
      </c>
      <c r="D33" s="21" t="s">
        <v>19</v>
      </c>
      <c r="E33" s="248" t="s">
        <v>7</v>
      </c>
      <c r="F33" s="249"/>
      <c r="G33" s="21" t="s">
        <v>3</v>
      </c>
      <c r="H33" s="21" t="s">
        <v>1</v>
      </c>
      <c r="I33" s="27" t="s">
        <v>2</v>
      </c>
      <c r="J33" s="91" t="s">
        <v>66</v>
      </c>
      <c r="K33" s="41">
        <v>10171</v>
      </c>
      <c r="L33" s="41">
        <v>0</v>
      </c>
      <c r="M33" s="59"/>
      <c r="N33" s="40">
        <v>0</v>
      </c>
      <c r="O33" s="40">
        <v>100</v>
      </c>
      <c r="P33" s="176">
        <f>3800+5000</f>
        <v>8800</v>
      </c>
    </row>
    <row r="34" spans="1:16" s="2" customFormat="1" ht="51">
      <c r="A34" s="26">
        <v>22</v>
      </c>
      <c r="B34" s="213" t="s">
        <v>2</v>
      </c>
      <c r="C34" s="213" t="s">
        <v>0</v>
      </c>
      <c r="D34" s="21" t="s">
        <v>19</v>
      </c>
      <c r="E34" s="248" t="s">
        <v>15</v>
      </c>
      <c r="F34" s="249"/>
      <c r="G34" s="21" t="s">
        <v>3</v>
      </c>
      <c r="H34" s="21" t="s">
        <v>1</v>
      </c>
      <c r="I34" s="27" t="s">
        <v>53</v>
      </c>
      <c r="J34" s="29" t="s">
        <v>74</v>
      </c>
      <c r="K34" s="41">
        <v>15</v>
      </c>
      <c r="L34" s="41">
        <v>48.2</v>
      </c>
      <c r="M34" s="59"/>
      <c r="N34" s="40">
        <v>58</v>
      </c>
      <c r="O34" s="40">
        <v>50</v>
      </c>
      <c r="P34" s="214">
        <f>90+158.8</f>
        <v>248.8</v>
      </c>
    </row>
    <row r="35" spans="1:16" s="2" customFormat="1" ht="14.25" customHeight="1">
      <c r="A35" s="36">
        <v>23</v>
      </c>
      <c r="B35" s="121" t="s">
        <v>2</v>
      </c>
      <c r="C35" s="121" t="s">
        <v>0</v>
      </c>
      <c r="D35" s="23" t="s">
        <v>22</v>
      </c>
      <c r="E35" s="281" t="s">
        <v>4</v>
      </c>
      <c r="F35" s="282"/>
      <c r="G35" s="23" t="s">
        <v>3</v>
      </c>
      <c r="H35" s="23" t="s">
        <v>1</v>
      </c>
      <c r="I35" s="132" t="s">
        <v>2</v>
      </c>
      <c r="J35" s="25" t="s">
        <v>56</v>
      </c>
      <c r="K35" s="123">
        <v>0</v>
      </c>
      <c r="L35" s="123">
        <v>0.8</v>
      </c>
      <c r="M35" s="124"/>
      <c r="N35" s="125">
        <v>0</v>
      </c>
      <c r="O35" s="125">
        <v>0</v>
      </c>
      <c r="P35" s="165">
        <v>0</v>
      </c>
    </row>
    <row r="36" spans="1:16" s="2" customFormat="1" ht="12.75">
      <c r="A36" s="36">
        <v>24</v>
      </c>
      <c r="B36" s="57" t="s">
        <v>2</v>
      </c>
      <c r="C36" s="23" t="s">
        <v>24</v>
      </c>
      <c r="D36" s="23" t="s">
        <v>3</v>
      </c>
      <c r="E36" s="281" t="s">
        <v>4</v>
      </c>
      <c r="F36" s="282"/>
      <c r="G36" s="23" t="s">
        <v>3</v>
      </c>
      <c r="H36" s="23" t="s">
        <v>1</v>
      </c>
      <c r="I36" s="24" t="s">
        <v>2</v>
      </c>
      <c r="J36" s="25" t="s">
        <v>57</v>
      </c>
      <c r="K36" s="47" t="e">
        <f aca="true" t="shared" si="5" ref="K36:P36">SUM(K37)</f>
        <v>#REF!</v>
      </c>
      <c r="L36" s="47" t="e">
        <f t="shared" si="5"/>
        <v>#REF!</v>
      </c>
      <c r="M36" s="47" t="e">
        <f t="shared" si="5"/>
        <v>#REF!</v>
      </c>
      <c r="N36" s="47" t="e">
        <f t="shared" si="5"/>
        <v>#REF!</v>
      </c>
      <c r="O36" s="47" t="e">
        <f t="shared" si="5"/>
        <v>#REF!</v>
      </c>
      <c r="P36" s="175">
        <f t="shared" si="5"/>
        <v>195223.4</v>
      </c>
    </row>
    <row r="37" spans="1:16" s="2" customFormat="1" ht="25.5">
      <c r="A37" s="26">
        <v>25</v>
      </c>
      <c r="B37" s="58" t="s">
        <v>2</v>
      </c>
      <c r="C37" s="31" t="s">
        <v>24</v>
      </c>
      <c r="D37" s="31" t="s">
        <v>10</v>
      </c>
      <c r="E37" s="283" t="s">
        <v>4</v>
      </c>
      <c r="F37" s="284"/>
      <c r="G37" s="31" t="s">
        <v>3</v>
      </c>
      <c r="H37" s="31" t="s">
        <v>1</v>
      </c>
      <c r="I37" s="32" t="s">
        <v>2</v>
      </c>
      <c r="J37" s="33" t="s">
        <v>29</v>
      </c>
      <c r="K37" s="43" t="e">
        <f>K38+K39+K63+#REF!+#REF!</f>
        <v>#REF!</v>
      </c>
      <c r="L37" s="43" t="e">
        <f>L38+L39+L63+#REF!+#REF!+#REF!</f>
        <v>#REF!</v>
      </c>
      <c r="M37" s="43" t="e">
        <f>M38+M39+M63+#REF!+#REF!+#REF!</f>
        <v>#REF!</v>
      </c>
      <c r="N37" s="43" t="e">
        <f>N38+N39+N63+#REF!+#REF!</f>
        <v>#REF!</v>
      </c>
      <c r="O37" s="43" t="e">
        <f>O38+O39+O63+#REF!+#REF!</f>
        <v>#REF!</v>
      </c>
      <c r="P37" s="176">
        <f>P38+P39+P63+P79+P80+P85</f>
        <v>195223.4</v>
      </c>
    </row>
    <row r="38" spans="1:16" s="2" customFormat="1" ht="24.75" customHeight="1">
      <c r="A38" s="26">
        <v>26</v>
      </c>
      <c r="B38" s="204" t="s">
        <v>2</v>
      </c>
      <c r="C38" s="205" t="s">
        <v>24</v>
      </c>
      <c r="D38" s="205" t="s">
        <v>10</v>
      </c>
      <c r="E38" s="277" t="s">
        <v>26</v>
      </c>
      <c r="F38" s="278"/>
      <c r="G38" s="205" t="s">
        <v>14</v>
      </c>
      <c r="H38" s="205" t="s">
        <v>1</v>
      </c>
      <c r="I38" s="206" t="s">
        <v>25</v>
      </c>
      <c r="J38" s="207" t="s">
        <v>100</v>
      </c>
      <c r="K38" s="208">
        <f>66999+285</f>
        <v>67284</v>
      </c>
      <c r="L38" s="208">
        <v>56071</v>
      </c>
      <c r="M38" s="209"/>
      <c r="N38" s="208">
        <f>66999+285</f>
        <v>67284</v>
      </c>
      <c r="O38" s="210">
        <v>85626</v>
      </c>
      <c r="P38" s="211">
        <f>64555-5247</f>
        <v>59308</v>
      </c>
    </row>
    <row r="39" spans="1:16" s="2" customFormat="1" ht="25.5">
      <c r="A39" s="26">
        <v>27</v>
      </c>
      <c r="B39" s="55" t="s">
        <v>2</v>
      </c>
      <c r="C39" s="21" t="s">
        <v>24</v>
      </c>
      <c r="D39" s="21" t="s">
        <v>10</v>
      </c>
      <c r="E39" s="248" t="s">
        <v>7</v>
      </c>
      <c r="F39" s="249"/>
      <c r="G39" s="21" t="s">
        <v>3</v>
      </c>
      <c r="H39" s="21" t="s">
        <v>1</v>
      </c>
      <c r="I39" s="60" t="s">
        <v>25</v>
      </c>
      <c r="J39" s="61" t="s">
        <v>94</v>
      </c>
      <c r="K39" s="41">
        <f>SUM(K40:K40)</f>
        <v>26927</v>
      </c>
      <c r="L39" s="41">
        <v>29044.7</v>
      </c>
      <c r="M39" s="41">
        <v>29044.7</v>
      </c>
      <c r="N39" s="41">
        <f>SUM(N40:N40)</f>
        <v>26927</v>
      </c>
      <c r="O39" s="41">
        <f>O40</f>
        <v>16362</v>
      </c>
      <c r="P39" s="173">
        <f>P40+P57+P56+P55+P54</f>
        <v>63222.4</v>
      </c>
    </row>
    <row r="40" spans="1:16" ht="12.75">
      <c r="A40" s="26">
        <v>28</v>
      </c>
      <c r="B40" s="62" t="s">
        <v>2</v>
      </c>
      <c r="C40" s="63" t="s">
        <v>24</v>
      </c>
      <c r="D40" s="63" t="s">
        <v>10</v>
      </c>
      <c r="E40" s="275" t="s">
        <v>42</v>
      </c>
      <c r="F40" s="276"/>
      <c r="G40" s="63" t="s">
        <v>14</v>
      </c>
      <c r="H40" s="63" t="s">
        <v>1</v>
      </c>
      <c r="I40" s="64" t="s">
        <v>25</v>
      </c>
      <c r="J40" s="65" t="s">
        <v>101</v>
      </c>
      <c r="K40" s="44">
        <f>SUM(K42:K53)</f>
        <v>26927</v>
      </c>
      <c r="L40" s="44">
        <f>SUM(L42:L53)</f>
        <v>21133</v>
      </c>
      <c r="M40" s="44">
        <f>SUM(M42:M53)</f>
        <v>0</v>
      </c>
      <c r="N40" s="44">
        <f>SUM(N42:N53)</f>
        <v>26927</v>
      </c>
      <c r="O40" s="44">
        <f>SUM(O42:O53)</f>
        <v>16362</v>
      </c>
      <c r="P40" s="174">
        <f>SUM(P42:P53)+P58+P59+P60+P62+P61</f>
        <v>63222.4</v>
      </c>
    </row>
    <row r="41" spans="1:16" ht="12.75">
      <c r="A41" s="26">
        <v>29</v>
      </c>
      <c r="B41" s="55"/>
      <c r="C41" s="21"/>
      <c r="D41" s="21"/>
      <c r="E41" s="54"/>
      <c r="F41" s="55"/>
      <c r="G41" s="21"/>
      <c r="H41" s="21"/>
      <c r="I41" s="60"/>
      <c r="J41" s="66" t="s">
        <v>28</v>
      </c>
      <c r="K41" s="40"/>
      <c r="L41" s="40"/>
      <c r="M41" s="37"/>
      <c r="N41" s="40"/>
      <c r="O41" s="40"/>
      <c r="P41" s="162"/>
    </row>
    <row r="42" spans="1:16" ht="25.5">
      <c r="A42" s="26">
        <v>30</v>
      </c>
      <c r="B42" s="55"/>
      <c r="C42" s="21"/>
      <c r="D42" s="21"/>
      <c r="E42" s="54"/>
      <c r="F42" s="55"/>
      <c r="G42" s="21"/>
      <c r="H42" s="21"/>
      <c r="I42" s="60"/>
      <c r="J42" s="67" t="s">
        <v>43</v>
      </c>
      <c r="K42" s="39">
        <v>3295</v>
      </c>
      <c r="L42" s="39">
        <v>2653</v>
      </c>
      <c r="M42" s="37"/>
      <c r="N42" s="40">
        <v>3295</v>
      </c>
      <c r="O42" s="40">
        <v>2993</v>
      </c>
      <c r="P42" s="164">
        <v>2953</v>
      </c>
    </row>
    <row r="43" spans="1:16" ht="50.25" customHeight="1">
      <c r="A43" s="26">
        <v>31</v>
      </c>
      <c r="B43" s="196"/>
      <c r="C43" s="197"/>
      <c r="D43" s="197"/>
      <c r="E43" s="250"/>
      <c r="F43" s="251"/>
      <c r="G43" s="197"/>
      <c r="H43" s="197"/>
      <c r="I43" s="198"/>
      <c r="J43" s="199" t="s">
        <v>61</v>
      </c>
      <c r="K43" s="200">
        <f>17124+5095</f>
        <v>22219</v>
      </c>
      <c r="L43" s="200">
        <v>17067</v>
      </c>
      <c r="M43" s="201"/>
      <c r="N43" s="202">
        <v>22219</v>
      </c>
      <c r="O43" s="202">
        <v>11986</v>
      </c>
      <c r="P43" s="203">
        <f>51394+4934</f>
        <v>56328</v>
      </c>
    </row>
    <row r="44" spans="1:16" ht="39" hidden="1">
      <c r="A44" s="26">
        <v>32</v>
      </c>
      <c r="B44" s="88"/>
      <c r="C44" s="21"/>
      <c r="D44" s="21"/>
      <c r="E44" s="87"/>
      <c r="F44" s="88"/>
      <c r="G44" s="21"/>
      <c r="H44" s="21"/>
      <c r="I44" s="60"/>
      <c r="J44" s="66" t="s">
        <v>92</v>
      </c>
      <c r="K44" s="48"/>
      <c r="L44" s="48"/>
      <c r="M44" s="37"/>
      <c r="N44" s="40"/>
      <c r="O44" s="40"/>
      <c r="P44" s="164"/>
    </row>
    <row r="45" spans="1:16" ht="42" customHeight="1" hidden="1">
      <c r="A45" s="94">
        <v>33</v>
      </c>
      <c r="B45" s="116"/>
      <c r="C45" s="117"/>
      <c r="D45" s="117"/>
      <c r="E45" s="118"/>
      <c r="F45" s="116"/>
      <c r="G45" s="117"/>
      <c r="H45" s="117"/>
      <c r="I45" s="119"/>
      <c r="J45" s="120" t="s">
        <v>102</v>
      </c>
      <c r="K45" s="100"/>
      <c r="L45" s="100"/>
      <c r="M45" s="109"/>
      <c r="N45" s="102"/>
      <c r="O45" s="102"/>
      <c r="P45" s="162"/>
    </row>
    <row r="46" spans="1:16" ht="52.5" customHeight="1" hidden="1">
      <c r="A46" s="26">
        <v>34</v>
      </c>
      <c r="B46" s="88"/>
      <c r="C46" s="21"/>
      <c r="D46" s="21"/>
      <c r="E46" s="87"/>
      <c r="F46" s="88"/>
      <c r="G46" s="21"/>
      <c r="H46" s="21"/>
      <c r="I46" s="60"/>
      <c r="J46" s="29" t="s">
        <v>104</v>
      </c>
      <c r="K46" s="48"/>
      <c r="L46" s="48"/>
      <c r="M46" s="37"/>
      <c r="N46" s="40"/>
      <c r="O46" s="40"/>
      <c r="P46" s="164"/>
    </row>
    <row r="47" spans="1:16" ht="51.75" hidden="1">
      <c r="A47" s="26">
        <v>35</v>
      </c>
      <c r="B47" s="88"/>
      <c r="C47" s="21"/>
      <c r="D47" s="21"/>
      <c r="E47" s="87"/>
      <c r="F47" s="88"/>
      <c r="G47" s="21"/>
      <c r="H47" s="21"/>
      <c r="I47" s="60"/>
      <c r="J47" s="66" t="s">
        <v>103</v>
      </c>
      <c r="K47" s="48"/>
      <c r="L47" s="48"/>
      <c r="M47" s="37"/>
      <c r="N47" s="40"/>
      <c r="O47" s="40"/>
      <c r="P47" s="162"/>
    </row>
    <row r="48" spans="1:16" ht="24.75" customHeight="1" hidden="1">
      <c r="A48" s="94">
        <v>36</v>
      </c>
      <c r="B48" s="116"/>
      <c r="C48" s="117"/>
      <c r="D48" s="117"/>
      <c r="E48" s="118"/>
      <c r="F48" s="116"/>
      <c r="G48" s="117"/>
      <c r="H48" s="117"/>
      <c r="I48" s="119"/>
      <c r="J48" s="120" t="s">
        <v>84</v>
      </c>
      <c r="K48" s="100"/>
      <c r="L48" s="100"/>
      <c r="M48" s="109"/>
      <c r="N48" s="102"/>
      <c r="O48" s="102"/>
      <c r="P48" s="164"/>
    </row>
    <row r="49" spans="1:16" ht="90" hidden="1">
      <c r="A49" s="26">
        <v>37</v>
      </c>
      <c r="B49" s="55"/>
      <c r="C49" s="21"/>
      <c r="D49" s="21"/>
      <c r="E49" s="54"/>
      <c r="F49" s="55"/>
      <c r="G49" s="21"/>
      <c r="H49" s="21"/>
      <c r="I49" s="60"/>
      <c r="J49" s="66" t="s">
        <v>88</v>
      </c>
      <c r="K49" s="48"/>
      <c r="L49" s="48"/>
      <c r="M49" s="37"/>
      <c r="N49" s="40"/>
      <c r="O49" s="40"/>
      <c r="P49" s="162"/>
    </row>
    <row r="50" spans="1:16" ht="51.75" hidden="1">
      <c r="A50" s="26">
        <v>38</v>
      </c>
      <c r="B50" s="55"/>
      <c r="C50" s="21"/>
      <c r="D50" s="21"/>
      <c r="E50" s="54"/>
      <c r="F50" s="55"/>
      <c r="G50" s="21"/>
      <c r="H50" s="21"/>
      <c r="I50" s="60"/>
      <c r="J50" s="66" t="s">
        <v>83</v>
      </c>
      <c r="K50" s="48"/>
      <c r="L50" s="48"/>
      <c r="M50" s="37"/>
      <c r="N50" s="40"/>
      <c r="O50" s="40"/>
      <c r="P50" s="164"/>
    </row>
    <row r="51" spans="1:16" ht="22.5" customHeight="1" hidden="1">
      <c r="A51" s="26">
        <v>39</v>
      </c>
      <c r="B51" s="88"/>
      <c r="C51" s="21"/>
      <c r="D51" s="21"/>
      <c r="E51" s="87"/>
      <c r="F51" s="88"/>
      <c r="G51" s="21"/>
      <c r="H51" s="21"/>
      <c r="I51" s="60"/>
      <c r="J51" s="66" t="s">
        <v>81</v>
      </c>
      <c r="K51" s="48"/>
      <c r="L51" s="48"/>
      <c r="M51" s="37"/>
      <c r="N51" s="40"/>
      <c r="O51" s="40"/>
      <c r="P51" s="162"/>
    </row>
    <row r="52" spans="1:16" ht="24.75" customHeight="1" hidden="1">
      <c r="A52" s="26">
        <v>40</v>
      </c>
      <c r="B52" s="88"/>
      <c r="C52" s="21"/>
      <c r="D52" s="21"/>
      <c r="E52" s="87"/>
      <c r="F52" s="88"/>
      <c r="G52" s="21"/>
      <c r="H52" s="21"/>
      <c r="I52" s="60"/>
      <c r="J52" s="66" t="s">
        <v>87</v>
      </c>
      <c r="K52" s="48"/>
      <c r="L52" s="48"/>
      <c r="M52" s="37"/>
      <c r="N52" s="40"/>
      <c r="O52" s="40"/>
      <c r="P52" s="164"/>
    </row>
    <row r="53" spans="1:16" ht="12" customHeight="1">
      <c r="A53" s="26">
        <v>32</v>
      </c>
      <c r="B53" s="88"/>
      <c r="C53" s="21"/>
      <c r="D53" s="21"/>
      <c r="E53" s="248"/>
      <c r="F53" s="249"/>
      <c r="G53" s="21"/>
      <c r="H53" s="21"/>
      <c r="I53" s="60"/>
      <c r="J53" s="68" t="s">
        <v>62</v>
      </c>
      <c r="K53" s="40">
        <v>1413</v>
      </c>
      <c r="L53" s="40">
        <v>1413</v>
      </c>
      <c r="M53" s="37"/>
      <c r="N53" s="40">
        <v>1413</v>
      </c>
      <c r="O53" s="40">
        <v>1383</v>
      </c>
      <c r="P53" s="162">
        <v>1600.5</v>
      </c>
    </row>
    <row r="54" spans="1:16" ht="25.5" hidden="1">
      <c r="A54" s="26">
        <v>42</v>
      </c>
      <c r="B54" s="90" t="s">
        <v>2</v>
      </c>
      <c r="C54" s="23" t="s">
        <v>24</v>
      </c>
      <c r="D54" s="23" t="s">
        <v>10</v>
      </c>
      <c r="E54" s="89" t="s">
        <v>10</v>
      </c>
      <c r="F54" s="90" t="s">
        <v>89</v>
      </c>
      <c r="G54" s="23" t="s">
        <v>14</v>
      </c>
      <c r="H54" s="23" t="s">
        <v>1</v>
      </c>
      <c r="I54" s="24" t="s">
        <v>25</v>
      </c>
      <c r="J54" s="92" t="s">
        <v>95</v>
      </c>
      <c r="K54" s="40"/>
      <c r="L54" s="40"/>
      <c r="M54" s="37"/>
      <c r="N54" s="40"/>
      <c r="O54" s="40"/>
      <c r="P54" s="164"/>
    </row>
    <row r="55" spans="1:16" ht="38.25" hidden="1">
      <c r="A55" s="26">
        <v>43</v>
      </c>
      <c r="B55" s="57" t="s">
        <v>2</v>
      </c>
      <c r="C55" s="23" t="s">
        <v>24</v>
      </c>
      <c r="D55" s="23" t="s">
        <v>10</v>
      </c>
      <c r="E55" s="56" t="s">
        <v>10</v>
      </c>
      <c r="F55" s="57" t="s">
        <v>85</v>
      </c>
      <c r="G55" s="23" t="s">
        <v>14</v>
      </c>
      <c r="H55" s="23" t="s">
        <v>1</v>
      </c>
      <c r="I55" s="24" t="s">
        <v>25</v>
      </c>
      <c r="J55" s="69" t="s">
        <v>86</v>
      </c>
      <c r="K55" s="40"/>
      <c r="L55" s="40"/>
      <c r="M55" s="37"/>
      <c r="N55" s="40"/>
      <c r="O55" s="40"/>
      <c r="P55" s="162"/>
    </row>
    <row r="56" spans="1:16" ht="25.5" hidden="1">
      <c r="A56" s="94">
        <v>44</v>
      </c>
      <c r="B56" s="111" t="s">
        <v>2</v>
      </c>
      <c r="C56" s="112" t="s">
        <v>24</v>
      </c>
      <c r="D56" s="112" t="s">
        <v>10</v>
      </c>
      <c r="E56" s="113" t="s">
        <v>10</v>
      </c>
      <c r="F56" s="111" t="s">
        <v>77</v>
      </c>
      <c r="G56" s="112" t="s">
        <v>14</v>
      </c>
      <c r="H56" s="112" t="s">
        <v>1</v>
      </c>
      <c r="I56" s="114" t="s">
        <v>25</v>
      </c>
      <c r="J56" s="115" t="s">
        <v>79</v>
      </c>
      <c r="K56" s="102"/>
      <c r="L56" s="102"/>
      <c r="M56" s="109"/>
      <c r="N56" s="102"/>
      <c r="O56" s="102"/>
      <c r="P56" s="164"/>
    </row>
    <row r="57" spans="1:16" ht="38.25" hidden="1">
      <c r="A57" s="26">
        <v>45</v>
      </c>
      <c r="B57" s="57" t="s">
        <v>2</v>
      </c>
      <c r="C57" s="23" t="s">
        <v>24</v>
      </c>
      <c r="D57" s="23" t="s">
        <v>10</v>
      </c>
      <c r="E57" s="56" t="s">
        <v>10</v>
      </c>
      <c r="F57" s="57" t="s">
        <v>76</v>
      </c>
      <c r="G57" s="23" t="s">
        <v>14</v>
      </c>
      <c r="H57" s="23" t="s">
        <v>1</v>
      </c>
      <c r="I57" s="24" t="s">
        <v>25</v>
      </c>
      <c r="J57" s="69" t="s">
        <v>80</v>
      </c>
      <c r="K57" s="40"/>
      <c r="L57" s="40"/>
      <c r="M57" s="37"/>
      <c r="N57" s="40"/>
      <c r="O57" s="40"/>
      <c r="P57" s="162"/>
    </row>
    <row r="58" spans="1:16" ht="38.25">
      <c r="A58" s="26">
        <v>33</v>
      </c>
      <c r="B58" s="195"/>
      <c r="C58" s="23"/>
      <c r="D58" s="23"/>
      <c r="E58" s="281"/>
      <c r="F58" s="282"/>
      <c r="G58" s="23"/>
      <c r="H58" s="23"/>
      <c r="I58" s="24"/>
      <c r="J58" s="66" t="s">
        <v>129</v>
      </c>
      <c r="K58" s="40"/>
      <c r="L58" s="40"/>
      <c r="M58" s="37"/>
      <c r="N58" s="40"/>
      <c r="O58" s="40"/>
      <c r="P58" s="176">
        <v>462.6</v>
      </c>
    </row>
    <row r="59" spans="1:16" ht="51">
      <c r="A59" s="26">
        <v>34</v>
      </c>
      <c r="B59" s="195"/>
      <c r="C59" s="23"/>
      <c r="D59" s="23"/>
      <c r="E59" s="281"/>
      <c r="F59" s="282"/>
      <c r="G59" s="23"/>
      <c r="H59" s="23"/>
      <c r="I59" s="24"/>
      <c r="J59" s="69" t="s">
        <v>116</v>
      </c>
      <c r="K59" s="40"/>
      <c r="L59" s="40"/>
      <c r="M59" s="37"/>
      <c r="N59" s="40"/>
      <c r="O59" s="40"/>
      <c r="P59" s="176">
        <v>0</v>
      </c>
    </row>
    <row r="60" spans="1:16" ht="25.5">
      <c r="A60" s="26">
        <v>35</v>
      </c>
      <c r="B60" s="195"/>
      <c r="C60" s="23"/>
      <c r="D60" s="23"/>
      <c r="E60" s="281"/>
      <c r="F60" s="282"/>
      <c r="G60" s="23"/>
      <c r="H60" s="23"/>
      <c r="I60" s="24"/>
      <c r="J60" s="69" t="s">
        <v>117</v>
      </c>
      <c r="K60" s="40"/>
      <c r="L60" s="40"/>
      <c r="M60" s="37"/>
      <c r="N60" s="40"/>
      <c r="O60" s="40"/>
      <c r="P60" s="176">
        <v>1411</v>
      </c>
    </row>
    <row r="61" spans="1:16" ht="12.75">
      <c r="A61" s="26">
        <v>36</v>
      </c>
      <c r="B61" s="219"/>
      <c r="C61" s="23"/>
      <c r="D61" s="23"/>
      <c r="E61" s="218"/>
      <c r="F61" s="219"/>
      <c r="G61" s="23"/>
      <c r="H61" s="23"/>
      <c r="I61" s="24"/>
      <c r="J61" s="69" t="s">
        <v>124</v>
      </c>
      <c r="K61" s="40"/>
      <c r="L61" s="40"/>
      <c r="M61" s="37"/>
      <c r="N61" s="40"/>
      <c r="O61" s="40"/>
      <c r="P61" s="176">
        <v>117.3</v>
      </c>
    </row>
    <row r="62" spans="1:16" ht="63.75">
      <c r="A62" s="26">
        <v>37</v>
      </c>
      <c r="B62" s="212"/>
      <c r="C62" s="23"/>
      <c r="D62" s="23"/>
      <c r="E62" s="281"/>
      <c r="F62" s="282"/>
      <c r="G62" s="23"/>
      <c r="H62" s="23"/>
      <c r="I62" s="24"/>
      <c r="J62" s="69" t="s">
        <v>118</v>
      </c>
      <c r="K62" s="40"/>
      <c r="L62" s="40"/>
      <c r="M62" s="37"/>
      <c r="N62" s="40"/>
      <c r="O62" s="40"/>
      <c r="P62" s="176">
        <v>350</v>
      </c>
    </row>
    <row r="63" spans="1:16" ht="25.5">
      <c r="A63" s="26">
        <v>38</v>
      </c>
      <c r="B63" s="16" t="s">
        <v>2</v>
      </c>
      <c r="C63" s="19" t="s">
        <v>24</v>
      </c>
      <c r="D63" s="19" t="s">
        <v>10</v>
      </c>
      <c r="E63" s="271" t="s">
        <v>11</v>
      </c>
      <c r="F63" s="272"/>
      <c r="G63" s="19" t="s">
        <v>3</v>
      </c>
      <c r="H63" s="19" t="s">
        <v>1</v>
      </c>
      <c r="I63" s="17" t="s">
        <v>25</v>
      </c>
      <c r="J63" s="18" t="s">
        <v>44</v>
      </c>
      <c r="K63" s="46">
        <f aca="true" t="shared" si="6" ref="K63:P63">SUM(K64:K67,K68,K75)</f>
        <v>76342</v>
      </c>
      <c r="L63" s="46">
        <f t="shared" si="6"/>
        <v>66130.3</v>
      </c>
      <c r="M63" s="46">
        <f t="shared" si="6"/>
        <v>0</v>
      </c>
      <c r="N63" s="46">
        <f t="shared" si="6"/>
        <v>76342</v>
      </c>
      <c r="O63" s="46">
        <f t="shared" si="6"/>
        <v>79663.3</v>
      </c>
      <c r="P63" s="166">
        <f t="shared" si="6"/>
        <v>69808.9</v>
      </c>
    </row>
    <row r="64" spans="1:16" s="37" customFormat="1" ht="38.25">
      <c r="A64" s="26">
        <v>39</v>
      </c>
      <c r="B64" s="213" t="s">
        <v>2</v>
      </c>
      <c r="C64" s="21" t="s">
        <v>24</v>
      </c>
      <c r="D64" s="21" t="s">
        <v>10</v>
      </c>
      <c r="E64" s="248" t="s">
        <v>59</v>
      </c>
      <c r="F64" s="249"/>
      <c r="G64" s="21" t="s">
        <v>14</v>
      </c>
      <c r="H64" s="21" t="s">
        <v>1</v>
      </c>
      <c r="I64" s="60" t="s">
        <v>25</v>
      </c>
      <c r="J64" s="91" t="s">
        <v>123</v>
      </c>
      <c r="K64" s="39">
        <v>5814</v>
      </c>
      <c r="L64" s="39">
        <v>4700</v>
      </c>
      <c r="N64" s="40">
        <v>5814</v>
      </c>
      <c r="O64" s="40">
        <v>6881.9</v>
      </c>
      <c r="P64" s="215">
        <v>2803</v>
      </c>
    </row>
    <row r="65" spans="1:16" ht="36.75" customHeight="1">
      <c r="A65" s="26">
        <v>40</v>
      </c>
      <c r="B65" s="7" t="s">
        <v>2</v>
      </c>
      <c r="C65" s="9" t="s">
        <v>24</v>
      </c>
      <c r="D65" s="9" t="s">
        <v>10</v>
      </c>
      <c r="E65" s="279" t="s">
        <v>45</v>
      </c>
      <c r="F65" s="280"/>
      <c r="G65" s="9" t="s">
        <v>14</v>
      </c>
      <c r="H65" s="9" t="s">
        <v>1</v>
      </c>
      <c r="I65" s="10" t="s">
        <v>25</v>
      </c>
      <c r="J65" s="67" t="s">
        <v>75</v>
      </c>
      <c r="K65" s="158">
        <v>433.9</v>
      </c>
      <c r="L65" s="158">
        <v>433.9</v>
      </c>
      <c r="M65" s="159"/>
      <c r="N65" s="158">
        <v>433.9</v>
      </c>
      <c r="O65" s="158">
        <v>286.4</v>
      </c>
      <c r="P65" s="220">
        <f>326.1-32.6+32.6</f>
        <v>326.1</v>
      </c>
    </row>
    <row r="66" spans="1:16" ht="25.5" hidden="1">
      <c r="A66" s="26">
        <v>49</v>
      </c>
      <c r="B66" s="88" t="s">
        <v>2</v>
      </c>
      <c r="C66" s="21" t="s">
        <v>24</v>
      </c>
      <c r="D66" s="21" t="s">
        <v>10</v>
      </c>
      <c r="E66" s="87" t="s">
        <v>90</v>
      </c>
      <c r="F66" s="88" t="s">
        <v>91</v>
      </c>
      <c r="G66" s="21" t="s">
        <v>14</v>
      </c>
      <c r="H66" s="21" t="s">
        <v>1</v>
      </c>
      <c r="I66" s="60" t="s">
        <v>25</v>
      </c>
      <c r="J66" s="93" t="s">
        <v>96</v>
      </c>
      <c r="K66" s="40"/>
      <c r="L66" s="40"/>
      <c r="M66" s="37"/>
      <c r="N66" s="40"/>
      <c r="O66" s="40"/>
      <c r="P66" s="168"/>
    </row>
    <row r="67" spans="1:16" s="37" customFormat="1" ht="38.25">
      <c r="A67" s="26">
        <v>41</v>
      </c>
      <c r="B67" s="213" t="s">
        <v>2</v>
      </c>
      <c r="C67" s="21" t="s">
        <v>24</v>
      </c>
      <c r="D67" s="21" t="s">
        <v>10</v>
      </c>
      <c r="E67" s="248" t="s">
        <v>46</v>
      </c>
      <c r="F67" s="249"/>
      <c r="G67" s="21" t="s">
        <v>14</v>
      </c>
      <c r="H67" s="21" t="s">
        <v>1</v>
      </c>
      <c r="I67" s="60" t="s">
        <v>25</v>
      </c>
      <c r="J67" s="91" t="s">
        <v>122</v>
      </c>
      <c r="K67" s="40">
        <v>6565</v>
      </c>
      <c r="L67" s="40">
        <v>5152</v>
      </c>
      <c r="N67" s="40">
        <v>6565</v>
      </c>
      <c r="O67" s="40">
        <v>7234</v>
      </c>
      <c r="P67" s="214">
        <v>6834</v>
      </c>
    </row>
    <row r="68" spans="1:16" ht="41.25" customHeight="1">
      <c r="A68" s="26">
        <v>42</v>
      </c>
      <c r="B68" s="178" t="s">
        <v>2</v>
      </c>
      <c r="C68" s="179" t="s">
        <v>24</v>
      </c>
      <c r="D68" s="179" t="s">
        <v>10</v>
      </c>
      <c r="E68" s="269" t="s">
        <v>49</v>
      </c>
      <c r="F68" s="270"/>
      <c r="G68" s="179" t="s">
        <v>14</v>
      </c>
      <c r="H68" s="179" t="s">
        <v>1</v>
      </c>
      <c r="I68" s="180" t="s">
        <v>25</v>
      </c>
      <c r="J68" s="18" t="s">
        <v>60</v>
      </c>
      <c r="K68" s="45">
        <f>SUM(K71:K73)</f>
        <v>15225.1</v>
      </c>
      <c r="L68" s="45">
        <f>SUM(L71:L73)</f>
        <v>14365.4</v>
      </c>
      <c r="M68" s="45">
        <f>SUM(M71:M73)</f>
        <v>0</v>
      </c>
      <c r="N68" s="45">
        <f>SUM(N71:N73)</f>
        <v>15225.1</v>
      </c>
      <c r="O68" s="45">
        <f>SUM(O71:O73)</f>
        <v>15343</v>
      </c>
      <c r="P68" s="169">
        <f>SUM(P71:P73)+P69+P74</f>
        <v>16552.8</v>
      </c>
    </row>
    <row r="69" spans="1:16" ht="12.75">
      <c r="A69" s="177">
        <v>43</v>
      </c>
      <c r="B69" s="6"/>
      <c r="C69" s="181"/>
      <c r="D69" s="181"/>
      <c r="E69" s="181"/>
      <c r="F69" s="181"/>
      <c r="G69" s="181"/>
      <c r="H69" s="181"/>
      <c r="I69" s="7"/>
      <c r="J69" s="183" t="s">
        <v>28</v>
      </c>
      <c r="K69" s="182"/>
      <c r="L69" s="40"/>
      <c r="N69" s="40"/>
      <c r="O69" s="40"/>
      <c r="P69" s="252">
        <v>21</v>
      </c>
    </row>
    <row r="70" spans="1:16" ht="63.75">
      <c r="A70" s="26">
        <v>44</v>
      </c>
      <c r="B70" s="15"/>
      <c r="C70" s="11"/>
      <c r="D70" s="11"/>
      <c r="E70" s="14"/>
      <c r="F70" s="15"/>
      <c r="G70" s="11"/>
      <c r="H70" s="11"/>
      <c r="I70" s="12"/>
      <c r="J70" s="67" t="s">
        <v>114</v>
      </c>
      <c r="K70" s="40"/>
      <c r="L70" s="40"/>
      <c r="N70" s="40"/>
      <c r="O70" s="40"/>
      <c r="P70" s="253"/>
    </row>
    <row r="71" spans="1:16" ht="51">
      <c r="A71" s="26">
        <v>45</v>
      </c>
      <c r="B71" s="7"/>
      <c r="C71" s="9"/>
      <c r="D71" s="9"/>
      <c r="E71" s="6"/>
      <c r="F71" s="7"/>
      <c r="G71" s="9"/>
      <c r="H71" s="9"/>
      <c r="I71" s="10"/>
      <c r="J71" s="91" t="s">
        <v>63</v>
      </c>
      <c r="K71" s="40">
        <v>15146</v>
      </c>
      <c r="L71" s="40">
        <v>14286.3</v>
      </c>
      <c r="N71" s="40">
        <v>15146</v>
      </c>
      <c r="O71" s="40">
        <v>15259.5</v>
      </c>
      <c r="P71" s="162">
        <v>16387</v>
      </c>
    </row>
    <row r="72" spans="1:16" ht="51">
      <c r="A72" s="26">
        <v>46</v>
      </c>
      <c r="B72" s="7"/>
      <c r="C72" s="9"/>
      <c r="D72" s="9"/>
      <c r="E72" s="6"/>
      <c r="F72" s="7"/>
      <c r="G72" s="9"/>
      <c r="H72" s="9"/>
      <c r="I72" s="10"/>
      <c r="J72" s="91" t="s">
        <v>68</v>
      </c>
      <c r="K72" s="40">
        <v>0.1</v>
      </c>
      <c r="L72" s="40">
        <v>0.1</v>
      </c>
      <c r="N72" s="40">
        <v>0.1</v>
      </c>
      <c r="O72" s="40">
        <v>0.1</v>
      </c>
      <c r="P72" s="164">
        <v>0.1</v>
      </c>
    </row>
    <row r="73" spans="1:16" ht="25.5">
      <c r="A73" s="26">
        <v>47</v>
      </c>
      <c r="B73" s="7"/>
      <c r="C73" s="9"/>
      <c r="D73" s="9"/>
      <c r="E73" s="6"/>
      <c r="F73" s="7"/>
      <c r="G73" s="9"/>
      <c r="H73" s="9"/>
      <c r="I73" s="10"/>
      <c r="J73" s="91" t="s">
        <v>69</v>
      </c>
      <c r="K73" s="39">
        <v>79</v>
      </c>
      <c r="L73" s="39">
        <v>79</v>
      </c>
      <c r="N73" s="39">
        <v>79</v>
      </c>
      <c r="O73" s="40">
        <v>83.4</v>
      </c>
      <c r="P73" s="162">
        <v>91.9</v>
      </c>
    </row>
    <row r="74" spans="1:16" ht="38.25">
      <c r="A74" s="26">
        <v>48</v>
      </c>
      <c r="B74" s="7"/>
      <c r="C74" s="9"/>
      <c r="D74" s="9"/>
      <c r="E74" s="6"/>
      <c r="F74" s="7"/>
      <c r="G74" s="9"/>
      <c r="H74" s="9"/>
      <c r="I74" s="10"/>
      <c r="J74" s="91" t="s">
        <v>121</v>
      </c>
      <c r="K74" s="39"/>
      <c r="L74" s="39"/>
      <c r="M74" s="37"/>
      <c r="N74" s="39"/>
      <c r="O74" s="40"/>
      <c r="P74" s="176">
        <v>52.8</v>
      </c>
    </row>
    <row r="75" spans="1:16" ht="12.75">
      <c r="A75" s="26">
        <v>49</v>
      </c>
      <c r="B75" s="16" t="s">
        <v>2</v>
      </c>
      <c r="C75" s="19" t="s">
        <v>24</v>
      </c>
      <c r="D75" s="19" t="s">
        <v>10</v>
      </c>
      <c r="E75" s="271" t="s">
        <v>27</v>
      </c>
      <c r="F75" s="272"/>
      <c r="G75" s="19" t="s">
        <v>14</v>
      </c>
      <c r="H75" s="19" t="s">
        <v>1</v>
      </c>
      <c r="I75" s="17" t="s">
        <v>25</v>
      </c>
      <c r="J75" s="20" t="s">
        <v>97</v>
      </c>
      <c r="K75" s="46">
        <f>SUM(K78:K78)</f>
        <v>48304</v>
      </c>
      <c r="L75" s="46">
        <f>SUM(L78:L78)</f>
        <v>41479</v>
      </c>
      <c r="M75" s="46">
        <f>SUM(M78:M78)</f>
        <v>0</v>
      </c>
      <c r="N75" s="46">
        <f>SUM(N78:N78)</f>
        <v>48304</v>
      </c>
      <c r="O75" s="46">
        <f>SUM(O78:O78)</f>
        <v>49918</v>
      </c>
      <c r="P75" s="169">
        <f>SUM(P77:P78)</f>
        <v>43293</v>
      </c>
    </row>
    <row r="76" spans="1:16" ht="12.75">
      <c r="A76" s="26"/>
      <c r="B76" s="7"/>
      <c r="C76" s="9"/>
      <c r="D76" s="9"/>
      <c r="E76" s="6"/>
      <c r="F76" s="7"/>
      <c r="G76" s="9"/>
      <c r="H76" s="9"/>
      <c r="I76" s="10"/>
      <c r="J76" s="8" t="s">
        <v>28</v>
      </c>
      <c r="K76" s="39"/>
      <c r="L76" s="39"/>
      <c r="N76" s="40"/>
      <c r="O76" s="40"/>
      <c r="P76" s="168"/>
    </row>
    <row r="77" spans="1:16" ht="51">
      <c r="A77" s="26">
        <v>50</v>
      </c>
      <c r="B77" s="7"/>
      <c r="C77" s="9"/>
      <c r="D77" s="9"/>
      <c r="E77" s="6"/>
      <c r="F77" s="7"/>
      <c r="G77" s="9"/>
      <c r="H77" s="9"/>
      <c r="I77" s="10"/>
      <c r="J77" s="217" t="s">
        <v>108</v>
      </c>
      <c r="K77" s="39"/>
      <c r="L77" s="39"/>
      <c r="M77" s="37"/>
      <c r="N77" s="40"/>
      <c r="O77" s="40"/>
      <c r="P77" s="176">
        <f>12098+248</f>
        <v>12346</v>
      </c>
    </row>
    <row r="78" spans="1:21" s="37" customFormat="1" ht="141.75" customHeight="1" thickBot="1">
      <c r="A78" s="26">
        <v>51</v>
      </c>
      <c r="B78" s="88"/>
      <c r="C78" s="21"/>
      <c r="D78" s="21"/>
      <c r="E78" s="87"/>
      <c r="F78" s="88"/>
      <c r="G78" s="21"/>
      <c r="H78" s="21"/>
      <c r="I78" s="60"/>
      <c r="J78" s="217" t="s">
        <v>67</v>
      </c>
      <c r="K78" s="48">
        <f>47602+351+351</f>
        <v>48304</v>
      </c>
      <c r="L78" s="48">
        <v>41479</v>
      </c>
      <c r="N78" s="48">
        <f>47602+351+351</f>
        <v>48304</v>
      </c>
      <c r="O78" s="40">
        <v>49918</v>
      </c>
      <c r="P78" s="214">
        <f>32528-1581</f>
        <v>30947</v>
      </c>
      <c r="Q78" s="170"/>
      <c r="R78" s="171"/>
      <c r="S78" s="171"/>
      <c r="T78" s="171"/>
      <c r="U78" s="171"/>
    </row>
    <row r="79" spans="1:16" ht="45" customHeight="1" hidden="1">
      <c r="A79" s="72">
        <v>60</v>
      </c>
      <c r="B79" s="73" t="s">
        <v>2</v>
      </c>
      <c r="C79" s="74" t="s">
        <v>24</v>
      </c>
      <c r="D79" s="74" t="s">
        <v>10</v>
      </c>
      <c r="E79" s="75" t="s">
        <v>14</v>
      </c>
      <c r="F79" s="73" t="s">
        <v>78</v>
      </c>
      <c r="G79" s="74" t="s">
        <v>14</v>
      </c>
      <c r="H79" s="74" t="s">
        <v>1</v>
      </c>
      <c r="I79" s="76" t="s">
        <v>25</v>
      </c>
      <c r="J79" s="77" t="s">
        <v>82</v>
      </c>
      <c r="K79" s="78"/>
      <c r="L79" s="78"/>
      <c r="M79" s="79"/>
      <c r="N79" s="78"/>
      <c r="O79" s="80"/>
      <c r="P79" s="167"/>
    </row>
    <row r="80" spans="1:16" ht="27" customHeight="1" hidden="1" thickBot="1">
      <c r="A80" s="26">
        <v>61</v>
      </c>
      <c r="B80" s="71" t="s">
        <v>2</v>
      </c>
      <c r="C80" s="63" t="s">
        <v>24</v>
      </c>
      <c r="D80" s="63" t="s">
        <v>10</v>
      </c>
      <c r="E80" s="70" t="s">
        <v>14</v>
      </c>
      <c r="F80" s="71" t="s">
        <v>98</v>
      </c>
      <c r="G80" s="63" t="s">
        <v>14</v>
      </c>
      <c r="H80" s="63" t="s">
        <v>1</v>
      </c>
      <c r="I80" s="85" t="s">
        <v>25</v>
      </c>
      <c r="J80" s="86" t="s">
        <v>99</v>
      </c>
      <c r="K80" s="82"/>
      <c r="L80" s="82"/>
      <c r="M80" s="83"/>
      <c r="N80" s="82"/>
      <c r="O80" s="84"/>
      <c r="P80" s="165">
        <f>P84+P83</f>
        <v>0</v>
      </c>
    </row>
    <row r="81" spans="1:16" ht="18.75" customHeight="1" hidden="1" thickBot="1">
      <c r="A81" s="72">
        <v>62</v>
      </c>
      <c r="B81" s="73"/>
      <c r="C81" s="74"/>
      <c r="D81" s="74"/>
      <c r="E81" s="75"/>
      <c r="F81" s="73"/>
      <c r="G81" s="74"/>
      <c r="H81" s="74"/>
      <c r="I81" s="76"/>
      <c r="J81" s="81" t="s">
        <v>28</v>
      </c>
      <c r="K81" s="78"/>
      <c r="L81" s="78"/>
      <c r="M81" s="79"/>
      <c r="N81" s="78"/>
      <c r="O81" s="80"/>
      <c r="P81" s="162"/>
    </row>
    <row r="82" spans="1:16" ht="141.75" customHeight="1" hidden="1" thickBot="1">
      <c r="A82" s="72">
        <v>63</v>
      </c>
      <c r="B82" s="73"/>
      <c r="C82" s="74"/>
      <c r="D82" s="74"/>
      <c r="E82" s="75"/>
      <c r="F82" s="73"/>
      <c r="G82" s="74"/>
      <c r="H82" s="74"/>
      <c r="I82" s="76"/>
      <c r="J82" s="81" t="s">
        <v>107</v>
      </c>
      <c r="K82" s="78"/>
      <c r="L82" s="78"/>
      <c r="M82" s="79"/>
      <c r="N82" s="78"/>
      <c r="O82" s="80"/>
      <c r="P82" s="168"/>
    </row>
    <row r="83" spans="1:16" ht="39.75" customHeight="1" hidden="1" thickBot="1">
      <c r="A83" s="94">
        <v>64</v>
      </c>
      <c r="B83" s="95"/>
      <c r="C83" s="96"/>
      <c r="D83" s="96"/>
      <c r="E83" s="97"/>
      <c r="F83" s="95"/>
      <c r="G83" s="96"/>
      <c r="H83" s="96"/>
      <c r="I83" s="98"/>
      <c r="J83" s="99" t="s">
        <v>105</v>
      </c>
      <c r="K83" s="100"/>
      <c r="L83" s="100"/>
      <c r="M83" s="101"/>
      <c r="N83" s="100"/>
      <c r="O83" s="102"/>
      <c r="P83" s="164"/>
    </row>
    <row r="84" spans="1:16" ht="42.75" customHeight="1" hidden="1" thickBot="1">
      <c r="A84" s="103">
        <v>65</v>
      </c>
      <c r="B84" s="104"/>
      <c r="C84" s="105"/>
      <c r="D84" s="105"/>
      <c r="E84" s="106"/>
      <c r="F84" s="104"/>
      <c r="G84" s="105"/>
      <c r="H84" s="105"/>
      <c r="I84" s="107"/>
      <c r="J84" s="184" t="s">
        <v>106</v>
      </c>
      <c r="K84" s="108"/>
      <c r="L84" s="108"/>
      <c r="M84" s="109"/>
      <c r="N84" s="108"/>
      <c r="O84" s="110"/>
      <c r="P84" s="167"/>
    </row>
    <row r="85" spans="1:16" ht="27" thickBot="1">
      <c r="A85" s="188">
        <v>52</v>
      </c>
      <c r="B85" s="194" t="s">
        <v>2</v>
      </c>
      <c r="C85" s="96" t="s">
        <v>24</v>
      </c>
      <c r="D85" s="96" t="s">
        <v>10</v>
      </c>
      <c r="E85" s="96" t="s">
        <v>14</v>
      </c>
      <c r="F85" s="96" t="s">
        <v>98</v>
      </c>
      <c r="G85" s="96" t="s">
        <v>14</v>
      </c>
      <c r="H85" s="96" t="s">
        <v>1</v>
      </c>
      <c r="I85" s="96" t="s">
        <v>25</v>
      </c>
      <c r="J85" s="193" t="s">
        <v>99</v>
      </c>
      <c r="K85" s="189"/>
      <c r="L85" s="189"/>
      <c r="M85" s="190"/>
      <c r="N85" s="189"/>
      <c r="O85" s="191"/>
      <c r="P85" s="192">
        <f>P86+P90+P91+P92+P88+P87+P89</f>
        <v>2884.1</v>
      </c>
    </row>
    <row r="86" spans="1:16" ht="64.5">
      <c r="A86" s="103">
        <v>53</v>
      </c>
      <c r="B86" s="104"/>
      <c r="C86" s="105"/>
      <c r="D86" s="105"/>
      <c r="E86" s="106"/>
      <c r="F86" s="104"/>
      <c r="G86" s="105"/>
      <c r="H86" s="105"/>
      <c r="I86" s="107"/>
      <c r="J86" s="230" t="s">
        <v>120</v>
      </c>
      <c r="K86" s="236"/>
      <c r="L86" s="237"/>
      <c r="M86" s="238"/>
      <c r="N86" s="237"/>
      <c r="O86" s="239"/>
      <c r="P86" s="240">
        <v>99.9</v>
      </c>
    </row>
    <row r="87" spans="1:16" ht="13.5">
      <c r="A87" s="188">
        <v>54</v>
      </c>
      <c r="B87" s="96"/>
      <c r="C87" s="96"/>
      <c r="D87" s="96"/>
      <c r="E87" s="96"/>
      <c r="F87" s="96"/>
      <c r="G87" s="96"/>
      <c r="H87" s="96"/>
      <c r="I87" s="96"/>
      <c r="J87" s="232" t="s">
        <v>131</v>
      </c>
      <c r="K87" s="233"/>
      <c r="L87" s="233"/>
      <c r="M87" s="234"/>
      <c r="N87" s="233"/>
      <c r="O87" s="235"/>
      <c r="P87" s="243">
        <v>440.9</v>
      </c>
    </row>
    <row r="88" spans="1:16" ht="13.5">
      <c r="A88" s="188">
        <v>55</v>
      </c>
      <c r="B88" s="96"/>
      <c r="C88" s="96"/>
      <c r="D88" s="96"/>
      <c r="E88" s="96"/>
      <c r="F88" s="96"/>
      <c r="G88" s="96"/>
      <c r="H88" s="96"/>
      <c r="I88" s="96"/>
      <c r="J88" s="232" t="s">
        <v>130</v>
      </c>
      <c r="K88" s="233"/>
      <c r="L88" s="233"/>
      <c r="M88" s="234"/>
      <c r="N88" s="233"/>
      <c r="O88" s="235"/>
      <c r="P88" s="243">
        <v>578.7</v>
      </c>
    </row>
    <row r="89" spans="1:16" ht="51.75">
      <c r="A89" s="241">
        <v>56</v>
      </c>
      <c r="B89" s="242"/>
      <c r="C89" s="242"/>
      <c r="D89" s="242"/>
      <c r="E89" s="242"/>
      <c r="F89" s="242"/>
      <c r="G89" s="242"/>
      <c r="H89" s="242"/>
      <c r="I89" s="242"/>
      <c r="J89" s="232" t="s">
        <v>133</v>
      </c>
      <c r="K89" s="221"/>
      <c r="L89" s="221"/>
      <c r="M89" s="222"/>
      <c r="N89" s="221"/>
      <c r="O89" s="223"/>
      <c r="P89" s="247">
        <v>1600</v>
      </c>
    </row>
    <row r="90" spans="1:16" ht="26.25">
      <c r="A90" s="241">
        <v>57</v>
      </c>
      <c r="B90" s="242" t="s">
        <v>2</v>
      </c>
      <c r="C90" s="242" t="s">
        <v>24</v>
      </c>
      <c r="D90" s="242" t="s">
        <v>10</v>
      </c>
      <c r="E90" s="242" t="s">
        <v>14</v>
      </c>
      <c r="F90" s="242" t="s">
        <v>78</v>
      </c>
      <c r="G90" s="242" t="s">
        <v>14</v>
      </c>
      <c r="H90" s="242" t="s">
        <v>1</v>
      </c>
      <c r="I90" s="242" t="s">
        <v>25</v>
      </c>
      <c r="J90" s="187" t="s">
        <v>132</v>
      </c>
      <c r="K90" s="221"/>
      <c r="L90" s="221"/>
      <c r="M90" s="222"/>
      <c r="N90" s="221"/>
      <c r="O90" s="223"/>
      <c r="P90" s="244">
        <v>14.6</v>
      </c>
    </row>
    <row r="91" spans="1:16" ht="39">
      <c r="A91" s="228">
        <v>58</v>
      </c>
      <c r="B91" s="229" t="s">
        <v>2</v>
      </c>
      <c r="C91" s="229" t="s">
        <v>24</v>
      </c>
      <c r="D91" s="229" t="s">
        <v>10</v>
      </c>
      <c r="E91" s="229" t="s">
        <v>14</v>
      </c>
      <c r="F91" s="229" t="s">
        <v>125</v>
      </c>
      <c r="G91" s="229" t="s">
        <v>14</v>
      </c>
      <c r="H91" s="229" t="s">
        <v>1</v>
      </c>
      <c r="I91" s="229" t="s">
        <v>25</v>
      </c>
      <c r="J91" s="230" t="s">
        <v>127</v>
      </c>
      <c r="K91" s="221"/>
      <c r="L91" s="221"/>
      <c r="M91" s="222"/>
      <c r="N91" s="221"/>
      <c r="O91" s="223"/>
      <c r="P91" s="245">
        <v>100</v>
      </c>
    </row>
    <row r="92" spans="1:16" ht="39">
      <c r="A92" s="188">
        <v>59</v>
      </c>
      <c r="B92" s="96" t="s">
        <v>2</v>
      </c>
      <c r="C92" s="96" t="s">
        <v>24</v>
      </c>
      <c r="D92" s="96" t="s">
        <v>10</v>
      </c>
      <c r="E92" s="96" t="s">
        <v>14</v>
      </c>
      <c r="F92" s="96" t="s">
        <v>126</v>
      </c>
      <c r="G92" s="96" t="s">
        <v>14</v>
      </c>
      <c r="H92" s="96" t="s">
        <v>1</v>
      </c>
      <c r="I92" s="96" t="s">
        <v>25</v>
      </c>
      <c r="J92" s="232" t="s">
        <v>128</v>
      </c>
      <c r="K92" s="233"/>
      <c r="L92" s="233"/>
      <c r="M92" s="234"/>
      <c r="N92" s="233"/>
      <c r="O92" s="235"/>
      <c r="P92" s="243">
        <v>50</v>
      </c>
    </row>
    <row r="93" spans="1:16" ht="13.5" thickBot="1">
      <c r="A93" s="227">
        <v>60</v>
      </c>
      <c r="B93" s="224"/>
      <c r="C93" s="225"/>
      <c r="D93" s="225"/>
      <c r="E93" s="273"/>
      <c r="F93" s="274"/>
      <c r="G93" s="225"/>
      <c r="H93" s="225"/>
      <c r="I93" s="226"/>
      <c r="J93" s="231" t="s">
        <v>58</v>
      </c>
      <c r="K93" s="186" t="e">
        <f>SUM(K13,K36)</f>
        <v>#REF!</v>
      </c>
      <c r="L93" s="185" t="e">
        <f>SUM(L13,L36)-9.126-6078.162</f>
        <v>#REF!</v>
      </c>
      <c r="M93" s="185" t="e">
        <f>SUM(M13,M36)-6078.16-9.126</f>
        <v>#REF!</v>
      </c>
      <c r="N93" s="185" t="e">
        <f>SUM(N13,N36)</f>
        <v>#REF!</v>
      </c>
      <c r="O93" s="185" t="e">
        <f>SUM(O13,O36)</f>
        <v>#REF!</v>
      </c>
      <c r="P93" s="246">
        <f>P13+P36</f>
        <v>246458.13799999998</v>
      </c>
    </row>
    <row r="94" ht="11.25">
      <c r="R94" s="172"/>
    </row>
    <row r="95" spans="1:11" ht="12.75">
      <c r="A95" s="267" t="s">
        <v>135</v>
      </c>
      <c r="B95" s="267"/>
      <c r="C95" s="267"/>
      <c r="D95" s="267"/>
      <c r="E95" s="267"/>
      <c r="F95" s="267"/>
      <c r="G95" s="267"/>
      <c r="H95" s="267"/>
      <c r="I95" s="267"/>
      <c r="J95" s="267"/>
      <c r="K95" s="267"/>
    </row>
    <row r="96" spans="8:19" ht="12.75">
      <c r="H96" s="150"/>
      <c r="I96" s="151"/>
      <c r="J96" s="152"/>
      <c r="K96" s="153"/>
      <c r="L96" s="150"/>
      <c r="M96" s="150"/>
      <c r="N96" s="150"/>
      <c r="O96" s="150"/>
      <c r="S96" s="139"/>
    </row>
    <row r="97" spans="8:17" ht="12.75">
      <c r="H97" s="150"/>
      <c r="I97" s="151"/>
      <c r="J97" s="152"/>
      <c r="K97" s="153"/>
      <c r="L97" s="150"/>
      <c r="M97" s="150"/>
      <c r="N97" s="150"/>
      <c r="O97" s="150"/>
      <c r="Q97" s="172"/>
    </row>
    <row r="98" spans="8:15" ht="12.75">
      <c r="H98" s="150"/>
      <c r="I98" s="151"/>
      <c r="J98" s="152"/>
      <c r="K98" s="153"/>
      <c r="L98" s="150"/>
      <c r="M98" s="150"/>
      <c r="N98" s="150"/>
      <c r="O98" s="150"/>
    </row>
    <row r="99" spans="8:15" ht="12.75">
      <c r="H99" s="150"/>
      <c r="I99" s="151"/>
      <c r="J99" s="152"/>
      <c r="K99" s="153"/>
      <c r="L99" s="150"/>
      <c r="M99" s="150"/>
      <c r="N99" s="150"/>
      <c r="O99" s="150"/>
    </row>
    <row r="100" spans="8:15" ht="12.75">
      <c r="H100" s="150"/>
      <c r="I100" s="151"/>
      <c r="J100" s="152"/>
      <c r="K100" s="153"/>
      <c r="L100" s="150"/>
      <c r="M100" s="150"/>
      <c r="N100" s="150"/>
      <c r="O100" s="150"/>
    </row>
  </sheetData>
  <sheetProtection/>
  <mergeCells count="67">
    <mergeCell ref="E14:F14"/>
    <mergeCell ref="E15:F15"/>
    <mergeCell ref="E18:F18"/>
    <mergeCell ref="E19:F19"/>
    <mergeCell ref="E20:F20"/>
    <mergeCell ref="B11:I11"/>
    <mergeCell ref="B12:I12"/>
    <mergeCell ref="E13:F13"/>
    <mergeCell ref="E16:F16"/>
    <mergeCell ref="E21:F21"/>
    <mergeCell ref="E22:F22"/>
    <mergeCell ref="E23:F23"/>
    <mergeCell ref="E24:F24"/>
    <mergeCell ref="E25:F25"/>
    <mergeCell ref="E26:F26"/>
    <mergeCell ref="E27:F27"/>
    <mergeCell ref="E28:F28"/>
    <mergeCell ref="E29:F29"/>
    <mergeCell ref="E36:F36"/>
    <mergeCell ref="E37:F37"/>
    <mergeCell ref="E35:F35"/>
    <mergeCell ref="E30:F30"/>
    <mergeCell ref="E67:F67"/>
    <mergeCell ref="E39:F39"/>
    <mergeCell ref="E31:F31"/>
    <mergeCell ref="E32:F32"/>
    <mergeCell ref="E33:F33"/>
    <mergeCell ref="E34:F34"/>
    <mergeCell ref="E58:F58"/>
    <mergeCell ref="E59:F59"/>
    <mergeCell ref="E60:F60"/>
    <mergeCell ref="E62:F62"/>
    <mergeCell ref="A95:K95"/>
    <mergeCell ref="J4:O4"/>
    <mergeCell ref="E68:F68"/>
    <mergeCell ref="E75:F75"/>
    <mergeCell ref="E93:F93"/>
    <mergeCell ref="E40:F40"/>
    <mergeCell ref="E63:F63"/>
    <mergeCell ref="E38:F38"/>
    <mergeCell ref="E64:F64"/>
    <mergeCell ref="E65:F65"/>
    <mergeCell ref="J5:P5"/>
    <mergeCell ref="A9:P10"/>
    <mergeCell ref="AG9:AV10"/>
    <mergeCell ref="J1:O1"/>
    <mergeCell ref="J2:O2"/>
    <mergeCell ref="J3:O3"/>
    <mergeCell ref="E7:R7"/>
    <mergeCell ref="C6:P6"/>
    <mergeCell ref="J8:P8"/>
    <mergeCell ref="AW9:BL10"/>
    <mergeCell ref="BM9:CB10"/>
    <mergeCell ref="CC9:CR10"/>
    <mergeCell ref="CS9:DH10"/>
    <mergeCell ref="DI9:DX10"/>
    <mergeCell ref="DY9:EN10"/>
    <mergeCell ref="E53:F53"/>
    <mergeCell ref="E43:F43"/>
    <mergeCell ref="P69:P70"/>
    <mergeCell ref="IG9:IV10"/>
    <mergeCell ref="EO9:FD10"/>
    <mergeCell ref="FE9:FT10"/>
    <mergeCell ref="FU9:GJ10"/>
    <mergeCell ref="GK9:GZ10"/>
    <mergeCell ref="HA9:HP10"/>
    <mergeCell ref="HQ9:IF10"/>
  </mergeCells>
  <printOptions/>
  <pageMargins left="0.984251968503937" right="0.3937007874015748" top="0.7874015748031497" bottom="0.7874015748031497" header="0.5118110236220472" footer="0.5118110236220472"/>
  <pageSetup fitToHeight="5"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2015-11-29T14:09:17Z</cp:lastPrinted>
  <dcterms:created xsi:type="dcterms:W3CDTF">2004-11-29T04:51:36Z</dcterms:created>
  <dcterms:modified xsi:type="dcterms:W3CDTF">2015-12-02T11:58:29Z</dcterms:modified>
  <cp:category/>
  <cp:version/>
  <cp:contentType/>
  <cp:contentStatus/>
</cp:coreProperties>
</file>