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720" windowWidth="9720" windowHeight="6720"/>
  </bookViews>
  <sheets>
    <sheet name="прилож.4" sheetId="6" r:id="rId1"/>
  </sheets>
  <definedNames>
    <definedName name="_xlnm._FilterDatabase" localSheetId="0" hidden="1">прилож.4!$A$8:$G$380</definedName>
    <definedName name="_xlnm.Print_Area" localSheetId="0">прилож.4!$A$1:$F$382</definedName>
  </definedNames>
  <calcPr calcId="125725"/>
</workbook>
</file>

<file path=xl/calcChain.xml><?xml version="1.0" encoding="utf-8"?>
<calcChain xmlns="http://schemas.openxmlformats.org/spreadsheetml/2006/main">
  <c r="F246" i="6"/>
  <c r="F256"/>
  <c r="F262" l="1"/>
  <c r="F261" s="1"/>
  <c r="F223"/>
  <c r="F74" l="1"/>
  <c r="F53" l="1"/>
  <c r="F204" l="1"/>
  <c r="F302" l="1"/>
  <c r="F303"/>
  <c r="F292" l="1"/>
  <c r="F285"/>
  <c r="F284" s="1"/>
  <c r="F110" l="1"/>
  <c r="F97" l="1"/>
  <c r="F103" l="1"/>
  <c r="F324" l="1"/>
  <c r="F101" l="1"/>
  <c r="F304" l="1"/>
  <c r="F333" l="1"/>
  <c r="F88"/>
  <c r="F43"/>
  <c r="F42" s="1"/>
  <c r="F41" s="1"/>
  <c r="F180" l="1"/>
  <c r="F179" s="1"/>
  <c r="F290"/>
  <c r="F289" s="1"/>
  <c r="F288" l="1"/>
  <c r="F287" s="1"/>
  <c r="F281"/>
  <c r="F279"/>
  <c r="F276"/>
  <c r="F259"/>
  <c r="F257"/>
  <c r="F255"/>
  <c r="F275" l="1"/>
  <c r="F252"/>
  <c r="F327" l="1"/>
  <c r="F321"/>
  <c r="F68"/>
  <c r="F67" s="1"/>
  <c r="F190"/>
  <c r="F189" s="1"/>
  <c r="F331"/>
  <c r="F330" s="1"/>
  <c r="F320" l="1"/>
  <c r="F297"/>
  <c r="G259" l="1"/>
  <c r="F228"/>
  <c r="F227" s="1"/>
  <c r="F169" l="1"/>
  <c r="F147"/>
  <c r="F128" l="1"/>
  <c r="F130"/>
  <c r="F132"/>
  <c r="F127" l="1"/>
  <c r="F108" l="1"/>
  <c r="F107" l="1"/>
  <c r="F106" s="1"/>
  <c r="F188" l="1"/>
  <c r="F151" l="1"/>
  <c r="F87"/>
  <c r="F206"/>
  <c r="F203" s="1"/>
  <c r="F22" l="1"/>
  <c r="F361" l="1"/>
  <c r="F163"/>
  <c r="F165"/>
  <c r="F161"/>
  <c r="F183"/>
  <c r="F182" s="1"/>
  <c r="F167"/>
  <c r="F272"/>
  <c r="F271" s="1"/>
  <c r="F160" l="1"/>
  <c r="F343"/>
  <c r="F342" s="1"/>
  <c r="F340" l="1"/>
  <c r="F339" s="1"/>
  <c r="F338" l="1"/>
  <c r="F350"/>
  <c r="F371"/>
  <c r="F219" l="1"/>
  <c r="F212" l="1"/>
  <c r="F200"/>
  <c r="F199" s="1"/>
  <c r="F197" l="1"/>
  <c r="F137"/>
  <c r="F136" s="1"/>
  <c r="F157"/>
  <c r="F28"/>
  <c r="F27" s="1"/>
  <c r="F26" s="1"/>
  <c r="F37"/>
  <c r="F33"/>
  <c r="F18" l="1"/>
  <c r="F312" l="1"/>
  <c r="F123" l="1"/>
  <c r="F125"/>
  <c r="F186"/>
  <c r="F185" s="1"/>
  <c r="F122" l="1"/>
  <c r="F172"/>
  <c r="F94"/>
  <c r="F217"/>
  <c r="F216" s="1"/>
  <c r="F368" l="1"/>
  <c r="O267"/>
  <c r="F267" l="1"/>
  <c r="F266" s="1"/>
  <c r="F265" s="1"/>
  <c r="F264" l="1"/>
  <c r="F55"/>
  <c r="F120" l="1"/>
  <c r="F118"/>
  <c r="F113"/>
  <c r="F115"/>
  <c r="F112" l="1"/>
  <c r="F117"/>
  <c r="F176"/>
  <c r="F155"/>
  <c r="F154" s="1"/>
  <c r="F39"/>
  <c r="F105" l="1"/>
  <c r="F301"/>
  <c r="F359" l="1"/>
  <c r="F358" s="1"/>
  <c r="F353"/>
  <c r="F349" s="1"/>
  <c r="F99" l="1"/>
  <c r="F72" l="1"/>
  <c r="F71" s="1"/>
  <c r="F247" l="1"/>
  <c r="F245"/>
  <c r="F244" l="1"/>
  <c r="F254"/>
  <c r="F240"/>
  <c r="F239" s="1"/>
  <c r="F238" s="1"/>
  <c r="F51"/>
  <c r="F12" l="1"/>
  <c r="F11" s="1"/>
  <c r="F10" s="1"/>
  <c r="F16"/>
  <c r="F24"/>
  <c r="F32"/>
  <c r="F31" s="1"/>
  <c r="F47"/>
  <c r="F46" s="1"/>
  <c r="F45" s="1"/>
  <c r="F57"/>
  <c r="F60"/>
  <c r="F62"/>
  <c r="F65"/>
  <c r="F79"/>
  <c r="F78" s="1"/>
  <c r="F77" s="1"/>
  <c r="F76" s="1"/>
  <c r="F85"/>
  <c r="F84" s="1"/>
  <c r="F96"/>
  <c r="F93" s="1"/>
  <c r="F135"/>
  <c r="F141"/>
  <c r="F140" s="1"/>
  <c r="F145"/>
  <c r="F149"/>
  <c r="F174"/>
  <c r="F171" s="1"/>
  <c r="F178"/>
  <c r="F195"/>
  <c r="F194" s="1"/>
  <c r="F210"/>
  <c r="F214"/>
  <c r="F225"/>
  <c r="F234"/>
  <c r="F233" s="1"/>
  <c r="F251"/>
  <c r="F250" s="1"/>
  <c r="F249" s="1"/>
  <c r="F270"/>
  <c r="F308"/>
  <c r="F310"/>
  <c r="F317"/>
  <c r="F316" s="1"/>
  <c r="F315" s="1"/>
  <c r="F336"/>
  <c r="F335" s="1"/>
  <c r="F346"/>
  <c r="F345" s="1"/>
  <c r="F367"/>
  <c r="F370"/>
  <c r="F376"/>
  <c r="F375" s="1"/>
  <c r="F374" s="1"/>
  <c r="F222" l="1"/>
  <c r="F221" s="1"/>
  <c r="F319"/>
  <c r="F296"/>
  <c r="F295" s="1"/>
  <c r="F294" s="1"/>
  <c r="F209"/>
  <c r="F208" s="1"/>
  <c r="F144"/>
  <c r="F143" s="1"/>
  <c r="F159"/>
  <c r="F274"/>
  <c r="F269" s="1"/>
  <c r="F92"/>
  <c r="F91" s="1"/>
  <c r="F193"/>
  <c r="F21"/>
  <c r="F20" s="1"/>
  <c r="F232"/>
  <c r="F231" s="1"/>
  <c r="F366"/>
  <c r="F365" s="1"/>
  <c r="F373"/>
  <c r="F348"/>
  <c r="F153"/>
  <c r="F139"/>
  <c r="F83"/>
  <c r="F59"/>
  <c r="F36"/>
  <c r="F30" s="1"/>
  <c r="F14"/>
  <c r="F357"/>
  <c r="F356" s="1"/>
  <c r="F237"/>
  <c r="F15"/>
  <c r="G12"/>
  <c r="G11" s="1"/>
  <c r="G10" s="1"/>
  <c r="G16"/>
  <c r="G15" s="1"/>
  <c r="G14" s="1"/>
  <c r="G22"/>
  <c r="G24"/>
  <c r="G33"/>
  <c r="G37"/>
  <c r="G47"/>
  <c r="G46" s="1"/>
  <c r="G45" s="1"/>
  <c r="G79"/>
  <c r="G78" s="1"/>
  <c r="G77" s="1"/>
  <c r="G76" s="1"/>
  <c r="G85"/>
  <c r="G84" s="1"/>
  <c r="G83" s="1"/>
  <c r="G82" s="1"/>
  <c r="G106"/>
  <c r="G141"/>
  <c r="G175"/>
  <c r="G196"/>
  <c r="G203"/>
  <c r="G236"/>
  <c r="G235" s="1"/>
  <c r="G234" s="1"/>
  <c r="G233" s="1"/>
  <c r="G250"/>
  <c r="G276"/>
  <c r="G301"/>
  <c r="G297" s="1"/>
  <c r="G296" s="1"/>
  <c r="G311"/>
  <c r="G310" s="1"/>
  <c r="G309" s="1"/>
  <c r="G319"/>
  <c r="G318" s="1"/>
  <c r="G315" s="1"/>
  <c r="G355"/>
  <c r="G354" s="1"/>
  <c r="G353" s="1"/>
  <c r="G356"/>
  <c r="G363"/>
  <c r="G377"/>
  <c r="G373" s="1"/>
  <c r="G49"/>
  <c r="F50" l="1"/>
  <c r="F49" s="1"/>
  <c r="F9" s="1"/>
  <c r="F236"/>
  <c r="F314"/>
  <c r="F134"/>
  <c r="F82"/>
  <c r="F202"/>
  <c r="F192" s="1"/>
  <c r="G21"/>
  <c r="G20" s="1"/>
  <c r="G31"/>
  <c r="G30" s="1"/>
  <c r="G209"/>
  <c r="G195"/>
  <c r="G194" s="1"/>
  <c r="G349"/>
  <c r="F378" l="1"/>
  <c r="G9"/>
  <c r="G378" s="1"/>
</calcChain>
</file>

<file path=xl/sharedStrings.xml><?xml version="1.0" encoding="utf-8"?>
<sst xmlns="http://schemas.openxmlformats.org/spreadsheetml/2006/main" count="845" uniqueCount="408">
  <si>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</si>
  <si>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</si>
  <si>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</si>
  <si>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</si>
  <si>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</si>
  <si>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</si>
  <si>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</si>
  <si>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</si>
  <si>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</si>
  <si>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</si>
  <si>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</si>
  <si>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</si>
  <si>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</si>
  <si>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</si>
  <si>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</si>
  <si>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</si>
  <si>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</si>
  <si>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</si>
  <si>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</si>
  <si>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</si>
  <si>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</si>
  <si>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</si>
  <si>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</si>
  <si>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</si>
  <si>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</si>
  <si>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</si>
  <si>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</si>
  <si>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</si>
  <si>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</si>
  <si>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</si>
  <si>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</si>
  <si>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</si>
  <si>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</si>
  <si>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</si>
  <si>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</si>
  <si>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</si>
  <si>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</si>
  <si>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</si>
  <si>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</si>
  <si>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</si>
  <si>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</si>
  <si>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</si>
  <si>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</si>
  <si>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</si>
  <si>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</si>
  <si>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</si>
  <si>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</si>
  <si>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</si>
  <si>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</si>
  <si>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</si>
  <si>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</si>
  <si>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</si>
  <si>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</si>
  <si>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</si>
  <si>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</si>
  <si>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</si>
  <si>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</si>
  <si>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</si>
  <si>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</si>
  <si>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</si>
  <si>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</si>
  <si>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</si>
  <si>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</si>
  <si>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</si>
  <si>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</si>
  <si>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</si>
  <si>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</si>
  <si>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</si>
  <si>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</si>
  <si>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</si>
  <si>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</si>
  <si>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</si>
  <si>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</si>
  <si>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</si>
  <si>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</si>
  <si>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</si>
  <si>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</si>
  <si>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</si>
  <si>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</si>
  <si>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</si>
  <si>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</si>
  <si>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</si>
  <si>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</si>
  <si>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</si>
  <si>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</si>
  <si>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</si>
  <si>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</si>
  <si>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</si>
  <si>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</si>
  <si>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</si>
  <si>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</si>
  <si>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</si>
  <si>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</si>
  <si>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</si>
  <si>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</si>
  <si>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</si>
  <si>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</si>
  <si>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</si>
  <si>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</si>
  <si>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</si>
  <si>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</si>
  <si>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</si>
  <si>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</si>
  <si>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</si>
  <si>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</si>
  <si>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</si>
  <si>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</si>
  <si>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</si>
  <si>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</si>
  <si>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</si>
  <si>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</si>
  <si>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</si>
  <si>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</si>
  <si>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</si>
  <si>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</si>
  <si>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</si>
  <si>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</si>
  <si>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</si>
  <si>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</si>
  <si>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</si>
  <si>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</si>
  <si>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</si>
  <si>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</si>
  <si>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</si>
  <si>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</si>
  <si>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</si>
  <si>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</si>
  <si>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0100622000</t>
  </si>
  <si>
    <t>0600000000</t>
  </si>
  <si>
    <t>0600122100</t>
  </si>
  <si>
    <t>0600322300</t>
  </si>
  <si>
    <t>0700000000</t>
  </si>
  <si>
    <t>0900000000</t>
  </si>
  <si>
    <t>0900220102</t>
  </si>
  <si>
    <t>0900320103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</si>
  <si>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</si>
  <si>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</si>
  <si>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>1000000000</t>
  </si>
  <si>
    <t>1000123100</t>
  </si>
  <si>
    <t>1100000000</t>
  </si>
  <si>
    <t>1100123110</t>
  </si>
  <si>
    <t>1100223120</t>
  </si>
  <si>
    <t>1100323130</t>
  </si>
  <si>
    <t>1300000000</t>
  </si>
  <si>
    <t>1300123100</t>
  </si>
  <si>
    <t>1400023000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</si>
  <si>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</si>
  <si>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</si>
  <si>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</si>
  <si>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</si>
  <si>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</si>
  <si>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</si>
  <si>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</si>
  <si>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</si>
  <si>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</si>
  <si>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</si>
  <si>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</si>
  <si>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</si>
  <si>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</si>
  <si>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</si>
  <si>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</si>
  <si>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</si>
  <si>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</si>
  <si>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</si>
  <si>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0100921400</t>
  </si>
  <si>
    <t>0200420004</t>
  </si>
  <si>
    <t>7000851180</t>
  </si>
  <si>
    <t>Сельское хозяйство и рыболовство</t>
  </si>
  <si>
    <t>2100042П00</t>
  </si>
  <si>
    <t>7001121105</t>
  </si>
  <si>
    <t>0700228100</t>
  </si>
  <si>
    <t>0700328200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</si>
  <si>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</si>
  <si>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</si>
  <si>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</si>
  <si>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</si>
  <si>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</si>
  <si>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</si>
  <si>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>730</t>
  </si>
  <si>
    <t>1500000000</t>
  </si>
  <si>
    <t>1400000000</t>
  </si>
  <si>
    <t>850</t>
  </si>
  <si>
    <t>Уплата налогов, сборов и иных платежей</t>
  </si>
  <si>
    <t>1600245110</t>
  </si>
  <si>
    <t>Компенсация за использование личного транспорта в служебных целях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</si>
  <si>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</si>
  <si>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</si>
  <si>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</si>
  <si>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Приложение № 4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</si>
  <si>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</si>
  <si>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2400000000</t>
  </si>
  <si>
    <t>2200000000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</si>
  <si>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</si>
  <si>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</si>
  <si>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2200122410</t>
  </si>
  <si>
    <t>2200222420</t>
  </si>
  <si>
    <t>2300000000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</si>
  <si>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</si>
  <si>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</si>
  <si>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2300222520</t>
  </si>
  <si>
    <t>Осуществление обслуживания Финансового отдела Администрации Махнёвского муниципального образования</t>
  </si>
  <si>
    <t>Сумма                    тыс. руб.</t>
  </si>
  <si>
    <t>Дополнительное образование детей</t>
  </si>
  <si>
    <t>0100041000</t>
  </si>
  <si>
    <t>410</t>
  </si>
  <si>
    <t>Бюджетные инвестиции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</si>
  <si>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</si>
  <si>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</si>
  <si>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</si>
  <si>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</si>
  <si>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</si>
  <si>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</si>
  <si>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</si>
  <si>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1700626600</t>
  </si>
  <si>
    <t>Обеспечение деятельности обслуживающего пресонала учреждений культуры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</si>
  <si>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</si>
  <si>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</si>
  <si>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</si>
  <si>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</si>
  <si>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</si>
  <si>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</si>
  <si>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</si>
  <si>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</si>
  <si>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</si>
  <si>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1200000000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</si>
  <si>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</si>
  <si>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</si>
  <si>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</si>
  <si>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>1300223200</t>
  </si>
  <si>
    <t>Ликвидация аварийного и ветхого  жилого фонда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</si>
  <si>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</si>
  <si>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</si>
  <si>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2800122501</t>
  </si>
  <si>
    <t>2800000000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</si>
  <si>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</si>
  <si>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</si>
  <si>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</si>
  <si>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</si>
  <si>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</si>
  <si>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</si>
  <si>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</si>
  <si>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</si>
  <si>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</si>
  <si>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</si>
  <si>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</si>
  <si>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2700000000</t>
  </si>
  <si>
    <t>Судебная система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</si>
  <si>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</si>
  <si>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2500000000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</si>
  <si>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</si>
  <si>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 xml:space="preserve">Обслуживание муниципального долга </t>
  </si>
  <si>
    <t>Молодежная политика</t>
  </si>
  <si>
    <t>3000000000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</si>
  <si>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</si>
  <si>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</si>
  <si>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</si>
  <si>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2600000000</t>
  </si>
  <si>
    <t xml:space="preserve">Муниципальная программа «Развитие системы образования Махнёвского муниципального образования на 2018-2024 годы» 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</si>
  <si>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</si>
  <si>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</si>
  <si>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3100120100</t>
  </si>
  <si>
    <t>3100000000</t>
  </si>
  <si>
    <t>622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</si>
  <si>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</si>
  <si>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</si>
  <si>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</si>
  <si>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3200000000</t>
  </si>
  <si>
    <t>3200121314</t>
  </si>
  <si>
    <t>3200222314</t>
  </si>
  <si>
    <t>3200323314</t>
  </si>
  <si>
    <t>Предупреждение опасного поведения детей дошкольного и школьного возраста, участников дорожного движения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</si>
  <si>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</si>
  <si>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</si>
  <si>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</si>
  <si>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</si>
  <si>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</si>
  <si>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</si>
  <si>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</si>
  <si>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</si>
  <si>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</si>
  <si>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</si>
  <si>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Проведение работ по описанию местоположения границ населенных пунктов и территориальных зон</t>
  </si>
  <si>
    <t>3300121502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</si>
  <si>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</si>
  <si>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</si>
  <si>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</si>
  <si>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</si>
  <si>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</si>
  <si>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2000129100</t>
  </si>
  <si>
    <t>2000229200</t>
  </si>
  <si>
    <t>Развитие системы дошкольного образования в Махнёвском муниципальном образовании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</si>
  <si>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</si>
  <si>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Развитие системы дополнительного образования, отдыха и оздоровления детей в Махнёвском муниципальном образовании</t>
  </si>
  <si>
    <t>Организация отдыха детей в каникулярное время, включая мероприятия по обеспечению безопасности их жизни и здоровья</t>
  </si>
  <si>
    <t>1600245120</t>
  </si>
  <si>
    <t>1600325200</t>
  </si>
  <si>
    <t>1600325210</t>
  </si>
  <si>
    <t>1600445300</t>
  </si>
  <si>
    <t>1600445310</t>
  </si>
  <si>
    <t>1600445320</t>
  </si>
  <si>
    <t>1600545400</t>
  </si>
  <si>
    <t>1600625300</t>
  </si>
  <si>
    <t>1600625310</t>
  </si>
  <si>
    <t>1600700000</t>
  </si>
  <si>
    <t>1600745600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</si>
  <si>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</si>
  <si>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</si>
  <si>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</si>
  <si>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</si>
  <si>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3100020100</t>
  </si>
  <si>
    <t>2900121300</t>
  </si>
  <si>
    <t>3000120300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</si>
  <si>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</si>
  <si>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7000729200</t>
  </si>
  <si>
    <t>7001021108</t>
  </si>
  <si>
    <t>0100120013</t>
  </si>
  <si>
    <t>0100220014</t>
  </si>
  <si>
    <t>Развитие системы общего образования в Махнёвском муниципальном образовании</t>
  </si>
  <si>
    <t>Субсидии автономным учреждениям на иные цели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</si>
  <si>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</si>
  <si>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</si>
  <si>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0800000000</t>
  </si>
  <si>
    <t>0800022100</t>
  </si>
  <si>
    <t>Создание системы социальной профилактики наркомании, активизация борьбы с пьянством, алкоголизмом, табакокурением</t>
  </si>
  <si>
    <t>0800122110</t>
  </si>
  <si>
    <t>1800149100</t>
  </si>
  <si>
    <t>1800249200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</si>
  <si>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п.Калач )  </t>
  </si>
  <si>
    <t>610</t>
  </si>
  <si>
    <t>Субсидии бюджетным учреждениям</t>
  </si>
  <si>
    <t>Другие вопросы в области образования</t>
  </si>
  <si>
    <t>2900100000</t>
  </si>
  <si>
    <t>0700100000</t>
  </si>
  <si>
    <t>1200123110</t>
  </si>
  <si>
    <t>Обеспечение проведения выборов и референдумов</t>
  </si>
  <si>
    <t>7000021000</t>
  </si>
  <si>
    <t xml:space="preserve">Обеспечение проведения выборов 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</si>
  <si>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</si>
  <si>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</si>
  <si>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</si>
  <si>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t>Организация захоронения бесхозных трупов</t>
  </si>
  <si>
    <t>1900129000</t>
  </si>
  <si>
    <t xml:space="preserve">Уплата налогов, сборов и иных платежей
</t>
  </si>
  <si>
    <t xml:space="preserve"> Социальные выплаты гражданам, кроме публичных нормативных социальных выплат</t>
  </si>
  <si>
    <t>Муниципальная программа "Формирование современной городской среды  на 2018-2024 годы"</t>
  </si>
  <si>
    <t xml:space="preserve"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2020 год 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</si>
  <si>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2014 - 2022 годы"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</si>
  <si>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</si>
  <si>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0600022000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</si>
  <si>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</si>
  <si>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0600422400</t>
  </si>
  <si>
    <t xml:space="preserve">Обслуживание подъездов к источникам пожаротушения (строительство пирсов в населённых пунктах) </t>
  </si>
  <si>
    <t>Создание вокруг населенных пунктов противопожарных минерализированных защитных полос</t>
  </si>
  <si>
    <t>0600522500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</si>
  <si>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2014-2022 годы" </t>
  </si>
  <si>
    <t>0800222110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</si>
  <si>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</si>
  <si>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Муниципальная программа "Профилактика правонарушений на территории Махнёвского муниципального образования на 2016-2022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</si>
  <si>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</si>
  <si>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sz val="14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</si>
  <si>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</si>
  <si>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</si>
  <si>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</si>
  <si>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</si>
  <si>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</si>
  <si>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Внесение изменений в Генеральный план  Махнёвского МО применительно к территории села Фоминское</t>
  </si>
  <si>
    <t>1200023100</t>
  </si>
  <si>
    <t xml:space="preserve"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 </t>
  </si>
  <si>
    <t>Муниципальная программа «Развитие жилищно-коммунального хозяйства и благоустройства Махнёвского муниципального образования на 2014-2022 годы»</t>
  </si>
  <si>
    <t>1300642700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</si>
  <si>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</si>
  <si>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 xml:space="preserve">Муниципальная программа «Экология и природные ресурсы Махнёвского муниципального образования на 2014 - 2022 годы» </t>
  </si>
  <si>
    <t>1600125100</t>
  </si>
  <si>
    <t>Осуществление мероприятий по обеспечению питанием обучающихся в муниципальных общеобразовательных организациях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</si>
  <si>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</si>
  <si>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1600725410</t>
  </si>
  <si>
    <t>1600825510</t>
  </si>
  <si>
    <t>Муниципальная программа "Развитие добровольчества (волонтерства) в Махнёвском муниципальном образовании на 2020-2026 годы"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</si>
  <si>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</si>
  <si>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</si>
  <si>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340</t>
  </si>
  <si>
    <t xml:space="preserve"> Стипендии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</si>
  <si>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</si>
  <si>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 дополнительных мерах социальной поддержки населения Махнёвского муниципального образования на 2014-2022 годы"</t>
  </si>
  <si>
    <t>Улучшение жилищных условий граждан, проживающих в сельских  территориях</t>
  </si>
  <si>
    <t>Глава Махнёвского муниципального образования                                                              А.В.Лызлов</t>
  </si>
  <si>
    <t xml:space="preserve">Муниципальная программа «Управление муниципальными финансами Махнёвского муниципального образования  до 2022 года» 
</t>
  </si>
  <si>
    <t>3400000000</t>
  </si>
  <si>
    <t>Обеспечение первичных мер пожарной безопасности (приобретение автономных оптико-электронных  пожарных извещателей в жилые помещения неблагополучных семей, семей попавших в сложную жизненную ситуацию, пожарных щитов)</t>
  </si>
  <si>
    <t>Создание и развитие нфраструктуры на сельских территориях (строительство объекта "Газоснабжение жилых домов ГЭК "Огонёк" с. Мугай)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</si>
  <si>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</si>
  <si>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1900229000</t>
  </si>
  <si>
    <t>Обеспечение реализации муниципальной программы «Управление муниципальными финансами Махнёвского муниципального образования  до 2022 года"</t>
  </si>
  <si>
    <t xml:space="preserve">Муниципальная программа  «Профилактика туберкулёза в Махнёвском муниципальном образовании на 2017-2022 годы» 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</si>
  <si>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</si>
  <si>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3300221502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</si>
  <si>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</si>
  <si>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>Муниципальная программа "Обеспечение пожарной безопасности Махнёвского муниципального образования  на                           2020-2026 годы"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</si>
  <si>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</si>
  <si>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</si>
  <si>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"Социальная поддержка населения Махнёвского муниципального образования на 2014-2022 годы"</t>
  </si>
  <si>
    <t>Осуществление государственного полномочия Российской Федерации по подготовке и проведению Всероссийской  переписи населения</t>
  </si>
  <si>
    <t>7001254690</t>
  </si>
  <si>
    <t>1300623760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</si>
  <si>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</si>
  <si>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2400025400</t>
  </si>
  <si>
    <t>Введение новых мест в общеобразовательных организациях Махнёвского муниципального образования путем строительства пристроя к МКОУ «Махнёвская средняя общеобразовательная школа»</t>
  </si>
  <si>
    <t xml:space="preserve">  от 18.12.2019 № 464                    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</si>
</sst>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0000"/>
    <numFmt numFmtId="166" formatCode="#,##0.0"/>
  </numFmts>
  <fonts count="19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sz val="12"/>
      <name val="Liberation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6" borderId="0"/>
  </cellStyleXfs>
  <cellXfs count="97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166" fontId="0" fillId="2" borderId="0" xfId="0" applyNumberFormat="1" applyFill="1" applyBorder="1" applyAlignment="1">
      <alignment horizontal="right"/>
    </xf>
    <xf numFmtId="0" fontId="0" fillId="0" borderId="0" xfId="0" applyAlignment="1"/>
    <xf numFmtId="166" fontId="6" fillId="2" borderId="1" xfId="0" applyNumberFormat="1" applyFont="1" applyFill="1" applyBorder="1" applyAlignment="1"/>
    <xf numFmtId="166" fontId="3" fillId="2" borderId="1" xfId="0" applyNumberFormat="1" applyFont="1" applyFill="1" applyBorder="1" applyAlignment="1"/>
    <xf numFmtId="166" fontId="0" fillId="2" borderId="1" xfId="0" applyNumberFormat="1" applyFill="1" applyBorder="1" applyAlignment="1"/>
    <xf numFmtId="166" fontId="2" fillId="2" borderId="1" xfId="0" applyNumberFormat="1" applyFont="1" applyFill="1" applyBorder="1" applyAlignment="1"/>
    <xf numFmtId="166" fontId="3" fillId="3" borderId="1" xfId="0" applyNumberFormat="1" applyFont="1" applyFill="1" applyBorder="1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166" fontId="2" fillId="4" borderId="1" xfId="0" applyNumberFormat="1" applyFont="1" applyFill="1" applyBorder="1" applyAlignment="1"/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166" fontId="2" fillId="2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/>
    <xf numFmtId="0" fontId="0" fillId="0" borderId="0" xfId="0" applyAlignment="1"/>
    <xf numFmtId="166" fontId="3" fillId="2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0" fillId="0" borderId="0" xfId="0" applyAlignment="1"/>
    <xf numFmtId="0" fontId="11" fillId="5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 textRotation="90" wrapText="1"/>
    </xf>
    <xf numFmtId="0" fontId="11" fillId="5" borderId="1" xfId="0" applyFont="1" applyFill="1" applyBorder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 shrinkToFit="1"/>
    </xf>
    <xf numFmtId="166" fontId="11" fillId="5" borderId="1" xfId="0" applyNumberFormat="1" applyFont="1" applyFill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 shrinkToFit="1"/>
    </xf>
    <xf numFmtId="166" fontId="12" fillId="5" borderId="1" xfId="0" applyNumberFormat="1" applyFont="1" applyFill="1" applyBorder="1" applyAlignment="1">
      <alignment horizontal="center" vertical="center"/>
    </xf>
    <xf numFmtId="165" fontId="11" fillId="5" borderId="1" xfId="0" applyNumberFormat="1" applyFont="1" applyFill="1" applyBorder="1" applyAlignment="1">
      <alignment horizontal="center" vertical="center"/>
    </xf>
    <xf numFmtId="49" fontId="11" fillId="5" borderId="1" xfId="1" applyNumberFormat="1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center" vertical="center"/>
    </xf>
    <xf numFmtId="165" fontId="12" fillId="5" borderId="1" xfId="0" applyNumberFormat="1" applyFont="1" applyFill="1" applyBorder="1" applyAlignment="1">
      <alignment horizontal="center" vertical="center"/>
    </xf>
    <xf numFmtId="49" fontId="12" fillId="5" borderId="1" xfId="1" applyNumberFormat="1" applyFont="1" applyFill="1" applyBorder="1" applyAlignment="1">
      <alignment horizontal="center" vertical="center"/>
    </xf>
    <xf numFmtId="0" fontId="11" fillId="5" borderId="1" xfId="0" applyNumberFormat="1" applyFont="1" applyFill="1" applyBorder="1" applyAlignment="1">
      <alignment horizontal="center" vertical="center" wrapText="1" shrinkToFit="1"/>
    </xf>
    <xf numFmtId="0" fontId="11" fillId="5" borderId="0" xfId="0" applyFont="1" applyFill="1" applyAlignment="1">
      <alignment horizontal="center" vertical="center" wrapText="1" shrinkToFit="1"/>
    </xf>
    <xf numFmtId="0" fontId="11" fillId="5" borderId="2" xfId="0" applyFont="1" applyFill="1" applyBorder="1" applyAlignment="1">
      <alignment horizontal="center" vertical="center" wrapText="1" shrinkToFit="1"/>
    </xf>
    <xf numFmtId="0" fontId="12" fillId="5" borderId="2" xfId="0" applyFont="1" applyFill="1" applyBorder="1" applyAlignment="1">
      <alignment horizontal="center" vertical="center" wrapText="1" shrinkToFit="1"/>
    </xf>
    <xf numFmtId="0" fontId="11" fillId="5" borderId="1" xfId="0" applyFont="1" applyFill="1" applyBorder="1" applyAlignment="1">
      <alignment horizontal="center" vertical="center" wrapText="1"/>
    </xf>
    <xf numFmtId="166" fontId="12" fillId="5" borderId="1" xfId="0" applyNumberFormat="1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166" fontId="13" fillId="5" borderId="1" xfId="0" applyNumberFormat="1" applyFont="1" applyFill="1" applyBorder="1" applyAlignment="1">
      <alignment horizontal="center" vertical="center"/>
    </xf>
    <xf numFmtId="166" fontId="12" fillId="2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wrapText="1"/>
    </xf>
    <xf numFmtId="165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166" fontId="11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 shrinkToFit="1"/>
    </xf>
    <xf numFmtId="166" fontId="12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wrapText="1"/>
    </xf>
    <xf numFmtId="166" fontId="11" fillId="5" borderId="1" xfId="0" applyNumberFormat="1" applyFont="1" applyFill="1" applyBorder="1" applyAlignment="1"/>
    <xf numFmtId="0" fontId="11" fillId="0" borderId="2" xfId="0" applyFont="1" applyFill="1" applyBorder="1" applyAlignment="1">
      <alignment horizontal="center" vertical="center" wrapText="1" shrinkToFit="1"/>
    </xf>
    <xf numFmtId="166" fontId="12" fillId="7" borderId="1" xfId="0" applyNumberFormat="1" applyFont="1" applyFill="1" applyBorder="1" applyAlignment="1">
      <alignment horizontal="center" vertical="center"/>
    </xf>
    <xf numFmtId="165" fontId="11" fillId="7" borderId="1" xfId="0" applyNumberFormat="1" applyFont="1" applyFill="1" applyBorder="1" applyAlignment="1">
      <alignment horizontal="center" vertical="center" wrapText="1"/>
    </xf>
    <xf numFmtId="49" fontId="11" fillId="7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 shrinkToFit="1"/>
    </xf>
    <xf numFmtId="166" fontId="11" fillId="7" borderId="1" xfId="0" applyNumberFormat="1" applyFont="1" applyFill="1" applyBorder="1" applyAlignment="1">
      <alignment horizontal="center" vertical="center" wrapText="1"/>
    </xf>
    <xf numFmtId="165" fontId="12" fillId="7" borderId="1" xfId="0" applyNumberFormat="1" applyFont="1" applyFill="1" applyBorder="1" applyAlignment="1">
      <alignment horizontal="center" vertical="center" wrapText="1"/>
    </xf>
    <xf numFmtId="49" fontId="12" fillId="7" borderId="1" xfId="0" applyNumberFormat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 shrinkToFit="1"/>
    </xf>
    <xf numFmtId="166" fontId="12" fillId="7" borderId="1" xfId="0" applyNumberFormat="1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 shrinkToFit="1"/>
    </xf>
    <xf numFmtId="166" fontId="11" fillId="7" borderId="1" xfId="0" applyNumberFormat="1" applyFont="1" applyFill="1" applyBorder="1" applyAlignment="1">
      <alignment horizontal="center" vertical="center"/>
    </xf>
    <xf numFmtId="0" fontId="11" fillId="7" borderId="0" xfId="0" applyFont="1" applyFill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/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 shrinkToFit="1"/>
    </xf>
    <xf numFmtId="0" fontId="12" fillId="0" borderId="0" xfId="0" applyFont="1" applyAlignment="1">
      <alignment horizontal="right" vertical="center"/>
    </xf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2"/>
  <sheetViews>
    <sheetView tabSelected="1" view="pageBreakPreview" topLeftCell="A358" zoomScale="60" zoomScaleNormal="110" workbookViewId="0">
      <selection activeCell="B4" sqref="B4:F4"/>
    </sheetView>
  </sheetViews>
  <sheetFormatPr defaultRowHeight="12.75"/>
  <cols>
    <col min="1" max="1" width="4.28515625" customWidth="1"/>
    <col min="2" max="2" width="6.140625" style="15" customWidth="1"/>
    <col min="3" max="3" width="11.7109375" style="15" customWidth="1"/>
    <col min="4" max="4" width="8.140625" style="15" customWidth="1"/>
    <col min="5" max="5" width="58.28515625" style="20" customWidth="1"/>
    <col min="6" max="6" width="15.5703125" style="6" customWidth="1"/>
    <col min="7" max="7" width="11.28515625" style="8" hidden="1" customWidth="1"/>
  </cols>
  <sheetData>
    <row r="1" spans="1:7" ht="12.75" customHeight="1">
      <c r="A1" s="29"/>
      <c r="B1" s="64"/>
      <c r="C1" s="64"/>
      <c r="D1" s="65"/>
      <c r="E1" s="95" t="s">
        <v>188</v>
      </c>
      <c r="F1" s="95"/>
      <c r="G1" s="17"/>
    </row>
    <row r="2" spans="1:7">
      <c r="A2" s="29"/>
      <c r="B2" s="65"/>
      <c r="C2" s="65"/>
      <c r="D2" s="65"/>
      <c r="E2" s="95" t="s">
        <v>34</v>
      </c>
      <c r="F2" s="95"/>
      <c r="G2" s="18"/>
    </row>
    <row r="3" spans="1:7">
      <c r="A3" s="30"/>
      <c r="B3" s="65"/>
      <c r="C3" s="65"/>
      <c r="D3" s="65"/>
      <c r="E3" s="95" t="s">
        <v>51</v>
      </c>
      <c r="F3" s="95"/>
      <c r="G3" s="18"/>
    </row>
    <row r="4" spans="1:7">
      <c r="A4" s="29"/>
      <c r="B4" s="96" t="s">
        <v>407</v>
      </c>
      <c r="C4" s="96"/>
      <c r="D4" s="96"/>
      <c r="E4" s="96"/>
      <c r="F4" s="96"/>
    </row>
    <row r="5" spans="1:7">
      <c r="A5" s="29"/>
      <c r="B5" s="29"/>
      <c r="C5" s="30"/>
      <c r="D5" s="30"/>
      <c r="E5" s="31"/>
      <c r="F5" s="62"/>
    </row>
    <row r="6" spans="1:7" ht="47.25" customHeight="1">
      <c r="A6" s="94" t="s">
        <v>345</v>
      </c>
      <c r="B6" s="94"/>
      <c r="C6" s="94"/>
      <c r="D6" s="94"/>
      <c r="E6" s="94"/>
      <c r="F6" s="94"/>
    </row>
    <row r="7" spans="1:7">
      <c r="A7" s="63"/>
      <c r="B7" s="30"/>
      <c r="C7" s="30"/>
      <c r="D7" s="30"/>
      <c r="E7" s="31"/>
      <c r="F7" s="62"/>
    </row>
    <row r="8" spans="1:7" ht="61.5" customHeight="1">
      <c r="A8" s="32" t="s">
        <v>0</v>
      </c>
      <c r="B8" s="32" t="s">
        <v>2</v>
      </c>
      <c r="C8" s="32" t="s">
        <v>3</v>
      </c>
      <c r="D8" s="32" t="s">
        <v>4</v>
      </c>
      <c r="E8" s="33" t="s">
        <v>1</v>
      </c>
      <c r="F8" s="33" t="s">
        <v>201</v>
      </c>
      <c r="G8" s="3" t="s">
        <v>38</v>
      </c>
    </row>
    <row r="9" spans="1:7" ht="15.75" customHeight="1">
      <c r="A9" s="34">
        <v>1</v>
      </c>
      <c r="B9" s="35">
        <v>100</v>
      </c>
      <c r="C9" s="36"/>
      <c r="D9" s="36"/>
      <c r="E9" s="37" t="s">
        <v>5</v>
      </c>
      <c r="F9" s="38">
        <f>SUM(F10+F14+F20+F26+F30+F41+F45+F49)</f>
        <v>39489.229999999996</v>
      </c>
      <c r="G9" s="9" t="e">
        <f>G10+G14+G20+G30+G45+G49+#REF!</f>
        <v>#REF!</v>
      </c>
    </row>
    <row r="10" spans="1:7" ht="25.5" customHeight="1">
      <c r="A10" s="34">
        <v>2</v>
      </c>
      <c r="B10" s="35">
        <v>102</v>
      </c>
      <c r="C10" s="36"/>
      <c r="D10" s="36"/>
      <c r="E10" s="33" t="s">
        <v>53</v>
      </c>
      <c r="F10" s="38">
        <f t="shared" ref="F10:G12" si="0">F11</f>
        <v>980.1</v>
      </c>
      <c r="G10" s="10">
        <f t="shared" si="0"/>
        <v>1452</v>
      </c>
    </row>
    <row r="11" spans="1:7" ht="12.75" customHeight="1">
      <c r="A11" s="34">
        <v>3</v>
      </c>
      <c r="B11" s="35">
        <v>102</v>
      </c>
      <c r="C11" s="36" t="s">
        <v>108</v>
      </c>
      <c r="D11" s="36"/>
      <c r="E11" s="33" t="s">
        <v>57</v>
      </c>
      <c r="F11" s="38">
        <f t="shared" si="0"/>
        <v>980.1</v>
      </c>
      <c r="G11" s="10">
        <f t="shared" si="0"/>
        <v>1452</v>
      </c>
    </row>
    <row r="12" spans="1:7" ht="12.75" customHeight="1">
      <c r="A12" s="34">
        <v>4</v>
      </c>
      <c r="B12" s="35">
        <v>102</v>
      </c>
      <c r="C12" s="36" t="s">
        <v>106</v>
      </c>
      <c r="D12" s="36"/>
      <c r="E12" s="33" t="s">
        <v>30</v>
      </c>
      <c r="F12" s="38">
        <f t="shared" si="0"/>
        <v>980.1</v>
      </c>
      <c r="G12" s="10">
        <f t="shared" si="0"/>
        <v>1452</v>
      </c>
    </row>
    <row r="13" spans="1:7" ht="27" customHeight="1">
      <c r="A13" s="34">
        <v>5</v>
      </c>
      <c r="B13" s="39">
        <v>102</v>
      </c>
      <c r="C13" s="40" t="s">
        <v>106</v>
      </c>
      <c r="D13" s="40" t="s">
        <v>46</v>
      </c>
      <c r="E13" s="41" t="s">
        <v>186</v>
      </c>
      <c r="F13" s="42">
        <v>980.1</v>
      </c>
      <c r="G13" s="11">
        <v>1452</v>
      </c>
    </row>
    <row r="14" spans="1:7" ht="38.25" customHeight="1">
      <c r="A14" s="34">
        <v>6</v>
      </c>
      <c r="B14" s="35">
        <v>103</v>
      </c>
      <c r="C14" s="36"/>
      <c r="D14" s="36"/>
      <c r="E14" s="33" t="s">
        <v>27</v>
      </c>
      <c r="F14" s="38">
        <f>SUM(F16+F18)</f>
        <v>1163.0540000000001</v>
      </c>
      <c r="G14" s="10">
        <f t="shared" ref="F14:G16" si="1">G15</f>
        <v>1517</v>
      </c>
    </row>
    <row r="15" spans="1:7" ht="12.75" customHeight="1">
      <c r="A15" s="34">
        <v>7</v>
      </c>
      <c r="B15" s="43">
        <v>103</v>
      </c>
      <c r="C15" s="44" t="s">
        <v>108</v>
      </c>
      <c r="D15" s="45"/>
      <c r="E15" s="33" t="s">
        <v>57</v>
      </c>
      <c r="F15" s="38">
        <f>SUM(F16+F18)</f>
        <v>1163.0540000000001</v>
      </c>
      <c r="G15" s="10">
        <f t="shared" si="1"/>
        <v>1517</v>
      </c>
    </row>
    <row r="16" spans="1:7" ht="24.75" customHeight="1">
      <c r="A16" s="34">
        <v>8</v>
      </c>
      <c r="B16" s="43">
        <v>103</v>
      </c>
      <c r="C16" s="44" t="s">
        <v>105</v>
      </c>
      <c r="D16" s="45"/>
      <c r="E16" s="33" t="s">
        <v>104</v>
      </c>
      <c r="F16" s="38">
        <f t="shared" si="1"/>
        <v>532.55399999999997</v>
      </c>
      <c r="G16" s="10">
        <f t="shared" si="1"/>
        <v>1517</v>
      </c>
    </row>
    <row r="17" spans="1:8" ht="22.5" customHeight="1">
      <c r="A17" s="34">
        <v>9</v>
      </c>
      <c r="B17" s="46">
        <v>103</v>
      </c>
      <c r="C17" s="47" t="s">
        <v>105</v>
      </c>
      <c r="D17" s="40" t="s">
        <v>46</v>
      </c>
      <c r="E17" s="41" t="s">
        <v>186</v>
      </c>
      <c r="F17" s="42">
        <v>532.55399999999997</v>
      </c>
      <c r="G17" s="11">
        <v>1517</v>
      </c>
    </row>
    <row r="18" spans="1:8" ht="28.5" customHeight="1">
      <c r="A18" s="34">
        <v>10</v>
      </c>
      <c r="B18" s="46">
        <v>103</v>
      </c>
      <c r="C18" s="44" t="s">
        <v>107</v>
      </c>
      <c r="D18" s="40"/>
      <c r="E18" s="33" t="s">
        <v>58</v>
      </c>
      <c r="F18" s="38">
        <f>SUM(F19)</f>
        <v>630.5</v>
      </c>
      <c r="G18" s="11"/>
    </row>
    <row r="19" spans="1:8" ht="25.5" customHeight="1">
      <c r="A19" s="34">
        <v>11</v>
      </c>
      <c r="B19" s="46">
        <v>103</v>
      </c>
      <c r="C19" s="47" t="s">
        <v>107</v>
      </c>
      <c r="D19" s="40" t="s">
        <v>46</v>
      </c>
      <c r="E19" s="41" t="s">
        <v>186</v>
      </c>
      <c r="F19" s="42">
        <v>630.5</v>
      </c>
      <c r="G19" s="11"/>
    </row>
    <row r="20" spans="1:8" ht="44.25" customHeight="1">
      <c r="A20" s="34">
        <v>12</v>
      </c>
      <c r="B20" s="35">
        <v>104</v>
      </c>
      <c r="C20" s="36"/>
      <c r="D20" s="36"/>
      <c r="E20" s="33" t="s">
        <v>32</v>
      </c>
      <c r="F20" s="38">
        <f>F21</f>
        <v>13968.09</v>
      </c>
      <c r="G20" s="10" t="e">
        <f>G21</f>
        <v>#REF!</v>
      </c>
    </row>
    <row r="21" spans="1:8" ht="12.75" customHeight="1">
      <c r="A21" s="34">
        <v>13</v>
      </c>
      <c r="B21" s="35">
        <v>104</v>
      </c>
      <c r="C21" s="36" t="s">
        <v>108</v>
      </c>
      <c r="D21" s="36"/>
      <c r="E21" s="33" t="s">
        <v>57</v>
      </c>
      <c r="F21" s="38">
        <f>SUM(F22+F24)</f>
        <v>13968.09</v>
      </c>
      <c r="G21" s="10" t="e">
        <f>G22+G24+#REF!+#REF!</f>
        <v>#REF!</v>
      </c>
    </row>
    <row r="22" spans="1:8" ht="25.5" customHeight="1">
      <c r="A22" s="34">
        <v>14</v>
      </c>
      <c r="B22" s="35">
        <v>104</v>
      </c>
      <c r="C22" s="36" t="s">
        <v>107</v>
      </c>
      <c r="D22" s="36"/>
      <c r="E22" s="33" t="s">
        <v>58</v>
      </c>
      <c r="F22" s="38">
        <f>SUM(F23:F23)</f>
        <v>9950.2000000000007</v>
      </c>
      <c r="G22" s="10">
        <f>G23</f>
        <v>14238</v>
      </c>
    </row>
    <row r="23" spans="1:8" ht="28.5" customHeight="1">
      <c r="A23" s="34">
        <v>15</v>
      </c>
      <c r="B23" s="39">
        <v>104</v>
      </c>
      <c r="C23" s="40" t="s">
        <v>107</v>
      </c>
      <c r="D23" s="40" t="s">
        <v>46</v>
      </c>
      <c r="E23" s="41" t="s">
        <v>186</v>
      </c>
      <c r="F23" s="42">
        <v>9950.2000000000007</v>
      </c>
      <c r="G23" s="11">
        <v>14238</v>
      </c>
    </row>
    <row r="24" spans="1:8" ht="27.75" customHeight="1">
      <c r="A24" s="34">
        <v>16</v>
      </c>
      <c r="B24" s="35">
        <v>104</v>
      </c>
      <c r="C24" s="36" t="s">
        <v>109</v>
      </c>
      <c r="D24" s="36"/>
      <c r="E24" s="33" t="s">
        <v>61</v>
      </c>
      <c r="F24" s="38">
        <f>SUM(F25)</f>
        <v>4017.89</v>
      </c>
      <c r="G24" s="10">
        <f>G25</f>
        <v>9260</v>
      </c>
    </row>
    <row r="25" spans="1:8" ht="18.75" customHeight="1">
      <c r="A25" s="34">
        <v>17</v>
      </c>
      <c r="B25" s="39">
        <v>104</v>
      </c>
      <c r="C25" s="40" t="s">
        <v>109</v>
      </c>
      <c r="D25" s="40" t="s">
        <v>46</v>
      </c>
      <c r="E25" s="41" t="s">
        <v>186</v>
      </c>
      <c r="F25" s="42">
        <v>4017.89</v>
      </c>
      <c r="G25" s="11">
        <v>9260</v>
      </c>
    </row>
    <row r="26" spans="1:8" ht="18.75" customHeight="1">
      <c r="A26" s="34">
        <v>18</v>
      </c>
      <c r="B26" s="35">
        <v>105</v>
      </c>
      <c r="C26" s="36"/>
      <c r="D26" s="36"/>
      <c r="E26" s="33" t="s">
        <v>246</v>
      </c>
      <c r="F26" s="38">
        <f>SUM(F27)</f>
        <v>0.3</v>
      </c>
      <c r="G26" s="11"/>
    </row>
    <row r="27" spans="1:8" ht="18.75" customHeight="1">
      <c r="A27" s="34">
        <v>19</v>
      </c>
      <c r="B27" s="35">
        <v>105</v>
      </c>
      <c r="C27" s="36" t="s">
        <v>108</v>
      </c>
      <c r="D27" s="36"/>
      <c r="E27" s="33" t="s">
        <v>57</v>
      </c>
      <c r="F27" s="38">
        <f>SUM(F28)</f>
        <v>0.3</v>
      </c>
      <c r="G27" s="11"/>
    </row>
    <row r="28" spans="1:8" ht="84.75" customHeight="1">
      <c r="A28" s="34">
        <v>20</v>
      </c>
      <c r="B28" s="35">
        <v>105</v>
      </c>
      <c r="C28" s="36" t="s">
        <v>216</v>
      </c>
      <c r="D28" s="36"/>
      <c r="E28" s="48" t="s">
        <v>253</v>
      </c>
      <c r="F28" s="38">
        <f>SUM(F29)</f>
        <v>0.3</v>
      </c>
      <c r="G28" s="11"/>
      <c r="H28" s="5"/>
    </row>
    <row r="29" spans="1:8" ht="30.75" customHeight="1">
      <c r="A29" s="34">
        <v>21</v>
      </c>
      <c r="B29" s="39">
        <v>105</v>
      </c>
      <c r="C29" s="40" t="s">
        <v>216</v>
      </c>
      <c r="D29" s="40" t="s">
        <v>60</v>
      </c>
      <c r="E29" s="41" t="s">
        <v>185</v>
      </c>
      <c r="F29" s="42">
        <v>0.3</v>
      </c>
      <c r="G29" s="11"/>
    </row>
    <row r="30" spans="1:8" ht="39" customHeight="1">
      <c r="A30" s="34">
        <v>22</v>
      </c>
      <c r="B30" s="35">
        <v>106</v>
      </c>
      <c r="C30" s="36"/>
      <c r="D30" s="36"/>
      <c r="E30" s="33" t="s">
        <v>337</v>
      </c>
      <c r="F30" s="38">
        <f>F31+F36</f>
        <v>3161.9059999999999</v>
      </c>
      <c r="G30" s="10" t="e">
        <f>G31+#REF!</f>
        <v>#REF!</v>
      </c>
    </row>
    <row r="31" spans="1:8" ht="39.75" customHeight="1">
      <c r="A31" s="34">
        <v>23</v>
      </c>
      <c r="B31" s="35">
        <v>106</v>
      </c>
      <c r="C31" s="36" t="s">
        <v>174</v>
      </c>
      <c r="D31" s="36"/>
      <c r="E31" s="33" t="s">
        <v>386</v>
      </c>
      <c r="F31" s="38">
        <f>F32</f>
        <v>2154.8760000000002</v>
      </c>
      <c r="G31" s="10" t="e">
        <f>G33+G37</f>
        <v>#REF!</v>
      </c>
    </row>
    <row r="32" spans="1:8" ht="39.75" customHeight="1">
      <c r="A32" s="34">
        <v>24</v>
      </c>
      <c r="B32" s="35">
        <v>106</v>
      </c>
      <c r="C32" s="36" t="s">
        <v>111</v>
      </c>
      <c r="D32" s="36"/>
      <c r="E32" s="49" t="s">
        <v>392</v>
      </c>
      <c r="F32" s="38">
        <f>SUM(F33)</f>
        <v>2154.8760000000002</v>
      </c>
      <c r="G32" s="10"/>
    </row>
    <row r="33" spans="1:7" ht="27" customHeight="1">
      <c r="A33" s="34">
        <v>25</v>
      </c>
      <c r="B33" s="35">
        <v>106</v>
      </c>
      <c r="C33" s="36" t="s">
        <v>110</v>
      </c>
      <c r="D33" s="36"/>
      <c r="E33" s="33" t="s">
        <v>59</v>
      </c>
      <c r="F33" s="38">
        <f>SUM(F34:F35)</f>
        <v>2154.8760000000002</v>
      </c>
      <c r="G33" s="10" t="e">
        <f>G34+#REF!</f>
        <v>#REF!</v>
      </c>
    </row>
    <row r="34" spans="1:7" ht="12.75" customHeight="1">
      <c r="A34" s="34">
        <v>26</v>
      </c>
      <c r="B34" s="39">
        <v>106</v>
      </c>
      <c r="C34" s="40" t="s">
        <v>110</v>
      </c>
      <c r="D34" s="40" t="s">
        <v>46</v>
      </c>
      <c r="E34" s="41" t="s">
        <v>186</v>
      </c>
      <c r="F34" s="42">
        <v>2027.384</v>
      </c>
      <c r="G34" s="11">
        <v>809</v>
      </c>
    </row>
    <row r="35" spans="1:7" ht="29.25" customHeight="1">
      <c r="A35" s="34">
        <v>27</v>
      </c>
      <c r="B35" s="39">
        <v>106</v>
      </c>
      <c r="C35" s="40" t="s">
        <v>110</v>
      </c>
      <c r="D35" s="40" t="s">
        <v>60</v>
      </c>
      <c r="E35" s="41" t="s">
        <v>185</v>
      </c>
      <c r="F35" s="42">
        <v>127.492</v>
      </c>
      <c r="G35" s="11"/>
    </row>
    <row r="36" spans="1:7" s="5" customFormat="1" ht="16.5" customHeight="1">
      <c r="A36" s="34">
        <v>28</v>
      </c>
      <c r="B36" s="35">
        <v>106</v>
      </c>
      <c r="C36" s="36" t="s">
        <v>108</v>
      </c>
      <c r="D36" s="36"/>
      <c r="E36" s="33" t="s">
        <v>57</v>
      </c>
      <c r="F36" s="38">
        <f>SUM(F37+F39)</f>
        <v>1007.03</v>
      </c>
      <c r="G36" s="10"/>
    </row>
    <row r="37" spans="1:7" ht="25.5" customHeight="1">
      <c r="A37" s="34">
        <v>29</v>
      </c>
      <c r="B37" s="35">
        <v>106</v>
      </c>
      <c r="C37" s="36" t="s">
        <v>107</v>
      </c>
      <c r="D37" s="36"/>
      <c r="E37" s="33" t="s">
        <v>58</v>
      </c>
      <c r="F37" s="38">
        <f>SUM(F38)</f>
        <v>563.9</v>
      </c>
      <c r="G37" s="10">
        <f>G38</f>
        <v>847</v>
      </c>
    </row>
    <row r="38" spans="1:7" ht="12.75" customHeight="1">
      <c r="A38" s="34">
        <v>30</v>
      </c>
      <c r="B38" s="39">
        <v>106</v>
      </c>
      <c r="C38" s="40" t="s">
        <v>107</v>
      </c>
      <c r="D38" s="40" t="s">
        <v>46</v>
      </c>
      <c r="E38" s="41" t="s">
        <v>186</v>
      </c>
      <c r="F38" s="42">
        <v>563.9</v>
      </c>
      <c r="G38" s="11">
        <v>847</v>
      </c>
    </row>
    <row r="39" spans="1:7" ht="29.25" customHeight="1">
      <c r="A39" s="34">
        <v>31</v>
      </c>
      <c r="B39" s="35">
        <v>106</v>
      </c>
      <c r="C39" s="36" t="s">
        <v>112</v>
      </c>
      <c r="D39" s="36"/>
      <c r="E39" s="33" t="s">
        <v>28</v>
      </c>
      <c r="F39" s="38">
        <f>SUM(F40)</f>
        <v>443.13</v>
      </c>
      <c r="G39" s="11"/>
    </row>
    <row r="40" spans="1:7" ht="29.25" customHeight="1">
      <c r="A40" s="34">
        <v>32</v>
      </c>
      <c r="B40" s="39">
        <v>106</v>
      </c>
      <c r="C40" s="40" t="s">
        <v>112</v>
      </c>
      <c r="D40" s="40" t="s">
        <v>46</v>
      </c>
      <c r="E40" s="41" t="s">
        <v>186</v>
      </c>
      <c r="F40" s="42">
        <v>443.13</v>
      </c>
      <c r="G40" s="11"/>
    </row>
    <row r="41" spans="1:7" ht="16.5" customHeight="1">
      <c r="A41" s="34">
        <v>33</v>
      </c>
      <c r="B41" s="35">
        <v>107</v>
      </c>
      <c r="C41" s="36"/>
      <c r="D41" s="36"/>
      <c r="E41" s="33" t="s">
        <v>334</v>
      </c>
      <c r="F41" s="38">
        <f>SUM(F42)</f>
        <v>4405.1400000000003</v>
      </c>
      <c r="G41" s="11"/>
    </row>
    <row r="42" spans="1:7" ht="12.75" customHeight="1">
      <c r="A42" s="34">
        <v>34</v>
      </c>
      <c r="B42" s="35">
        <v>107</v>
      </c>
      <c r="C42" s="36" t="s">
        <v>108</v>
      </c>
      <c r="D42" s="36"/>
      <c r="E42" s="33" t="s">
        <v>57</v>
      </c>
      <c r="F42" s="38">
        <f>SUM(F43)</f>
        <v>4405.1400000000003</v>
      </c>
      <c r="G42" s="11"/>
    </row>
    <row r="43" spans="1:7" ht="14.25" customHeight="1">
      <c r="A43" s="34">
        <v>35</v>
      </c>
      <c r="B43" s="35">
        <v>107</v>
      </c>
      <c r="C43" s="36" t="s">
        <v>335</v>
      </c>
      <c r="D43" s="36"/>
      <c r="E43" s="33" t="s">
        <v>336</v>
      </c>
      <c r="F43" s="38">
        <f>SUM(F44)</f>
        <v>4405.1400000000003</v>
      </c>
      <c r="G43" s="11"/>
    </row>
    <row r="44" spans="1:7" ht="27" customHeight="1">
      <c r="A44" s="34">
        <v>36</v>
      </c>
      <c r="B44" s="39">
        <v>107</v>
      </c>
      <c r="C44" s="40" t="s">
        <v>335</v>
      </c>
      <c r="D44" s="40" t="s">
        <v>60</v>
      </c>
      <c r="E44" s="41" t="s">
        <v>185</v>
      </c>
      <c r="F44" s="42">
        <v>4405.1400000000003</v>
      </c>
      <c r="G44" s="11"/>
    </row>
    <row r="45" spans="1:7" ht="12.75" customHeight="1">
      <c r="A45" s="34">
        <v>37</v>
      </c>
      <c r="B45" s="35">
        <v>111</v>
      </c>
      <c r="C45" s="36"/>
      <c r="D45" s="36"/>
      <c r="E45" s="33" t="s">
        <v>7</v>
      </c>
      <c r="F45" s="38">
        <f t="shared" ref="F45:G47" si="2">F46</f>
        <v>300</v>
      </c>
      <c r="G45" s="10">
        <f t="shared" si="2"/>
        <v>250</v>
      </c>
    </row>
    <row r="46" spans="1:7" ht="12.75" customHeight="1">
      <c r="A46" s="34">
        <v>38</v>
      </c>
      <c r="B46" s="35">
        <v>111</v>
      </c>
      <c r="C46" s="36" t="s">
        <v>108</v>
      </c>
      <c r="D46" s="36"/>
      <c r="E46" s="33" t="s">
        <v>57</v>
      </c>
      <c r="F46" s="38">
        <f t="shared" si="2"/>
        <v>300</v>
      </c>
      <c r="G46" s="10">
        <f t="shared" si="2"/>
        <v>250</v>
      </c>
    </row>
    <row r="47" spans="1:7" ht="12.75" customHeight="1">
      <c r="A47" s="34">
        <v>39</v>
      </c>
      <c r="B47" s="35">
        <v>111</v>
      </c>
      <c r="C47" s="36" t="s">
        <v>124</v>
      </c>
      <c r="D47" s="36"/>
      <c r="E47" s="33" t="s">
        <v>8</v>
      </c>
      <c r="F47" s="38">
        <f t="shared" si="2"/>
        <v>300</v>
      </c>
      <c r="G47" s="10">
        <f t="shared" si="2"/>
        <v>250</v>
      </c>
    </row>
    <row r="48" spans="1:7" ht="12.75" customHeight="1">
      <c r="A48" s="34">
        <v>40</v>
      </c>
      <c r="B48" s="39">
        <v>111</v>
      </c>
      <c r="C48" s="40" t="s">
        <v>124</v>
      </c>
      <c r="D48" s="40" t="s">
        <v>47</v>
      </c>
      <c r="E48" s="41" t="s">
        <v>48</v>
      </c>
      <c r="F48" s="42">
        <v>300</v>
      </c>
      <c r="G48" s="11">
        <v>250</v>
      </c>
    </row>
    <row r="49" spans="1:7" ht="20.25" customHeight="1">
      <c r="A49" s="34">
        <v>41</v>
      </c>
      <c r="B49" s="35">
        <v>113</v>
      </c>
      <c r="C49" s="36"/>
      <c r="D49" s="36"/>
      <c r="E49" s="33" t="s">
        <v>25</v>
      </c>
      <c r="F49" s="38">
        <f>SUM(F50+F67+F71)</f>
        <v>15510.64</v>
      </c>
      <c r="G49" s="10" t="e">
        <f>#REF!+#REF!+#REF!+#REF!+#REF!+#REF!+#REF!+#REF!+#REF!+#REF!</f>
        <v>#REF!</v>
      </c>
    </row>
    <row r="50" spans="1:7" ht="38.25" customHeight="1">
      <c r="A50" s="34">
        <v>42</v>
      </c>
      <c r="B50" s="35">
        <v>113</v>
      </c>
      <c r="C50" s="36" t="s">
        <v>113</v>
      </c>
      <c r="D50" s="40"/>
      <c r="E50" s="33" t="s">
        <v>382</v>
      </c>
      <c r="F50" s="89">
        <f>SUM(F51+F55+F57+F59+F65)</f>
        <v>15114.14</v>
      </c>
      <c r="G50" s="10"/>
    </row>
    <row r="51" spans="1:7" ht="26.25" customHeight="1">
      <c r="A51" s="34">
        <v>43</v>
      </c>
      <c r="B51" s="35">
        <v>113</v>
      </c>
      <c r="C51" s="36" t="s">
        <v>118</v>
      </c>
      <c r="D51" s="36"/>
      <c r="E51" s="50" t="s">
        <v>63</v>
      </c>
      <c r="F51" s="38">
        <f>SUM(F52:F54)</f>
        <v>14520</v>
      </c>
      <c r="G51" s="10"/>
    </row>
    <row r="52" spans="1:7" s="4" customFormat="1" ht="21" customHeight="1">
      <c r="A52" s="34">
        <v>44</v>
      </c>
      <c r="B52" s="39">
        <v>113</v>
      </c>
      <c r="C52" s="40" t="s">
        <v>118</v>
      </c>
      <c r="D52" s="40" t="s">
        <v>40</v>
      </c>
      <c r="E52" s="51" t="s">
        <v>64</v>
      </c>
      <c r="F52" s="42">
        <v>11937</v>
      </c>
      <c r="G52" s="12"/>
    </row>
    <row r="53" spans="1:7" ht="30.75" customHeight="1">
      <c r="A53" s="34">
        <v>45</v>
      </c>
      <c r="B53" s="39">
        <v>113</v>
      </c>
      <c r="C53" s="40" t="s">
        <v>118</v>
      </c>
      <c r="D53" s="40" t="s">
        <v>60</v>
      </c>
      <c r="E53" s="41" t="s">
        <v>185</v>
      </c>
      <c r="F53" s="79">
        <f>2010+425</f>
        <v>2435</v>
      </c>
      <c r="G53" s="10"/>
    </row>
    <row r="54" spans="1:7" ht="18" customHeight="1">
      <c r="A54" s="34">
        <v>46</v>
      </c>
      <c r="B54" s="39">
        <v>113</v>
      </c>
      <c r="C54" s="40" t="s">
        <v>118</v>
      </c>
      <c r="D54" s="40" t="s">
        <v>181</v>
      </c>
      <c r="E54" s="51" t="s">
        <v>182</v>
      </c>
      <c r="F54" s="42">
        <v>148</v>
      </c>
      <c r="G54" s="10"/>
    </row>
    <row r="55" spans="1:7" ht="32.25" customHeight="1">
      <c r="A55" s="34">
        <v>47</v>
      </c>
      <c r="B55" s="35">
        <v>113</v>
      </c>
      <c r="C55" s="36" t="s">
        <v>315</v>
      </c>
      <c r="D55" s="36"/>
      <c r="E55" s="50" t="s">
        <v>200</v>
      </c>
      <c r="F55" s="38">
        <f>SUM(F56)</f>
        <v>378.74</v>
      </c>
      <c r="G55" s="10"/>
    </row>
    <row r="56" spans="1:7" ht="28.5" customHeight="1">
      <c r="A56" s="34">
        <v>48</v>
      </c>
      <c r="B56" s="39">
        <v>113</v>
      </c>
      <c r="C56" s="40" t="s">
        <v>315</v>
      </c>
      <c r="D56" s="40" t="s">
        <v>60</v>
      </c>
      <c r="E56" s="41" t="s">
        <v>185</v>
      </c>
      <c r="F56" s="42">
        <v>378.74</v>
      </c>
      <c r="G56" s="10"/>
    </row>
    <row r="57" spans="1:7" ht="32.25" customHeight="1">
      <c r="A57" s="34">
        <v>49</v>
      </c>
      <c r="B57" s="35">
        <v>113</v>
      </c>
      <c r="C57" s="36" t="s">
        <v>316</v>
      </c>
      <c r="D57" s="36"/>
      <c r="E57" s="50" t="s">
        <v>65</v>
      </c>
      <c r="F57" s="38">
        <f>F58</f>
        <v>50</v>
      </c>
      <c r="G57" s="10"/>
    </row>
    <row r="58" spans="1:7" s="4" customFormat="1" ht="28.5" customHeight="1">
      <c r="A58" s="34">
        <v>50</v>
      </c>
      <c r="B58" s="39">
        <v>113</v>
      </c>
      <c r="C58" s="40" t="s">
        <v>316</v>
      </c>
      <c r="D58" s="40" t="s">
        <v>60</v>
      </c>
      <c r="E58" s="41" t="s">
        <v>185</v>
      </c>
      <c r="F58" s="42">
        <v>50</v>
      </c>
      <c r="G58" s="12"/>
    </row>
    <row r="59" spans="1:7" s="4" customFormat="1" ht="43.5" customHeight="1">
      <c r="A59" s="34">
        <v>51</v>
      </c>
      <c r="B59" s="35">
        <v>113</v>
      </c>
      <c r="C59" s="36" t="s">
        <v>203</v>
      </c>
      <c r="D59" s="40"/>
      <c r="E59" s="50" t="s">
        <v>66</v>
      </c>
      <c r="F59" s="38">
        <f>F60+F62</f>
        <v>115.4</v>
      </c>
      <c r="G59" s="12"/>
    </row>
    <row r="60" spans="1:7" s="4" customFormat="1" ht="68.25" customHeight="1">
      <c r="A60" s="34">
        <v>52</v>
      </c>
      <c r="B60" s="35">
        <v>113</v>
      </c>
      <c r="C60" s="36" t="s">
        <v>119</v>
      </c>
      <c r="D60" s="40"/>
      <c r="E60" s="50" t="s">
        <v>67</v>
      </c>
      <c r="F60" s="38">
        <f>F61</f>
        <v>0.2</v>
      </c>
      <c r="G60" s="12"/>
    </row>
    <row r="61" spans="1:7" s="4" customFormat="1" ht="30.75" customHeight="1">
      <c r="A61" s="34">
        <v>53</v>
      </c>
      <c r="B61" s="39">
        <v>113</v>
      </c>
      <c r="C61" s="40" t="s">
        <v>119</v>
      </c>
      <c r="D61" s="40" t="s">
        <v>60</v>
      </c>
      <c r="E61" s="41" t="s">
        <v>185</v>
      </c>
      <c r="F61" s="42">
        <v>0.2</v>
      </c>
      <c r="G61" s="12"/>
    </row>
    <row r="62" spans="1:7" s="4" customFormat="1" ht="33.75" customHeight="1">
      <c r="A62" s="34">
        <v>54</v>
      </c>
      <c r="B62" s="35">
        <v>113</v>
      </c>
      <c r="C62" s="36" t="s">
        <v>120</v>
      </c>
      <c r="D62" s="40"/>
      <c r="E62" s="50" t="s">
        <v>68</v>
      </c>
      <c r="F62" s="38">
        <f>F63+F64</f>
        <v>115.2</v>
      </c>
      <c r="G62" s="12"/>
    </row>
    <row r="63" spans="1:7" s="4" customFormat="1" ht="28.5" customHeight="1">
      <c r="A63" s="34">
        <v>55</v>
      </c>
      <c r="B63" s="39">
        <v>113</v>
      </c>
      <c r="C63" s="40" t="s">
        <v>120</v>
      </c>
      <c r="D63" s="40" t="s">
        <v>46</v>
      </c>
      <c r="E63" s="41" t="s">
        <v>186</v>
      </c>
      <c r="F63" s="42">
        <v>73.2</v>
      </c>
      <c r="G63" s="12"/>
    </row>
    <row r="64" spans="1:7" s="4" customFormat="1" ht="34.5" customHeight="1">
      <c r="A64" s="34">
        <v>56</v>
      </c>
      <c r="B64" s="39">
        <v>113</v>
      </c>
      <c r="C64" s="40" t="s">
        <v>120</v>
      </c>
      <c r="D64" s="40" t="s">
        <v>60</v>
      </c>
      <c r="E64" s="41" t="s">
        <v>185</v>
      </c>
      <c r="F64" s="42">
        <v>42</v>
      </c>
      <c r="G64" s="12"/>
    </row>
    <row r="65" spans="1:9" s="4" customFormat="1" ht="27.75" customHeight="1">
      <c r="A65" s="34">
        <v>57</v>
      </c>
      <c r="B65" s="35">
        <v>113</v>
      </c>
      <c r="C65" s="36" t="s">
        <v>121</v>
      </c>
      <c r="D65" s="40"/>
      <c r="E65" s="50" t="s">
        <v>69</v>
      </c>
      <c r="F65" s="38">
        <f>F66</f>
        <v>50</v>
      </c>
      <c r="G65" s="12"/>
    </row>
    <row r="66" spans="1:9" s="5" customFormat="1" ht="34.5" customHeight="1">
      <c r="A66" s="34">
        <v>58</v>
      </c>
      <c r="B66" s="39">
        <v>113</v>
      </c>
      <c r="C66" s="40" t="s">
        <v>121</v>
      </c>
      <c r="D66" s="40" t="s">
        <v>60</v>
      </c>
      <c r="E66" s="41" t="s">
        <v>185</v>
      </c>
      <c r="F66" s="42">
        <v>50</v>
      </c>
      <c r="G66" s="10"/>
    </row>
    <row r="67" spans="1:9" s="4" customFormat="1" ht="40.5" customHeight="1">
      <c r="A67" s="34">
        <v>59</v>
      </c>
      <c r="B67" s="35">
        <v>113</v>
      </c>
      <c r="C67" s="36" t="s">
        <v>122</v>
      </c>
      <c r="D67" s="36"/>
      <c r="E67" s="50" t="s">
        <v>346</v>
      </c>
      <c r="F67" s="38">
        <f>SUM(F68)</f>
        <v>292.10000000000002</v>
      </c>
      <c r="G67" s="12"/>
    </row>
    <row r="68" spans="1:9" s="4" customFormat="1" ht="54.75" customHeight="1">
      <c r="A68" s="34">
        <v>60</v>
      </c>
      <c r="B68" s="35">
        <v>113</v>
      </c>
      <c r="C68" s="36" t="s">
        <v>123</v>
      </c>
      <c r="D68" s="36"/>
      <c r="E68" s="50" t="s">
        <v>319</v>
      </c>
      <c r="F68" s="38">
        <f>SUM(F69:F70)</f>
        <v>292.10000000000002</v>
      </c>
      <c r="G68" s="12"/>
    </row>
    <row r="69" spans="1:9" s="4" customFormat="1" ht="24.75" customHeight="1">
      <c r="A69" s="34">
        <v>61</v>
      </c>
      <c r="B69" s="39">
        <v>113</v>
      </c>
      <c r="C69" s="40" t="s">
        <v>123</v>
      </c>
      <c r="D69" s="40" t="s">
        <v>46</v>
      </c>
      <c r="E69" s="41" t="s">
        <v>186</v>
      </c>
      <c r="F69" s="42">
        <v>108.48</v>
      </c>
      <c r="G69" s="12"/>
    </row>
    <row r="70" spans="1:9" s="4" customFormat="1" ht="24.75" customHeight="1">
      <c r="A70" s="34">
        <v>62</v>
      </c>
      <c r="B70" s="39">
        <v>113</v>
      </c>
      <c r="C70" s="40" t="s">
        <v>123</v>
      </c>
      <c r="D70" s="40" t="s">
        <v>60</v>
      </c>
      <c r="E70" s="41" t="s">
        <v>185</v>
      </c>
      <c r="F70" s="42">
        <v>183.62</v>
      </c>
      <c r="G70" s="12"/>
    </row>
    <row r="71" spans="1:9" s="4" customFormat="1" ht="18.75" customHeight="1">
      <c r="A71" s="34">
        <v>63</v>
      </c>
      <c r="B71" s="35">
        <v>113</v>
      </c>
      <c r="C71" s="36" t="s">
        <v>108</v>
      </c>
      <c r="D71" s="40"/>
      <c r="E71" s="33" t="s">
        <v>57</v>
      </c>
      <c r="F71" s="38">
        <f>SUM(F72+F74)</f>
        <v>104.4</v>
      </c>
      <c r="G71" s="12"/>
    </row>
    <row r="72" spans="1:9" s="4" customFormat="1" ht="25.5" customHeight="1">
      <c r="A72" s="34">
        <v>64</v>
      </c>
      <c r="B72" s="35">
        <v>113</v>
      </c>
      <c r="C72" s="36" t="s">
        <v>314</v>
      </c>
      <c r="D72" s="36"/>
      <c r="E72" s="52" t="s">
        <v>184</v>
      </c>
      <c r="F72" s="38">
        <f>SUM(F73)</f>
        <v>14.4</v>
      </c>
      <c r="G72" s="21"/>
      <c r="H72" s="22"/>
      <c r="I72" s="22"/>
    </row>
    <row r="73" spans="1:9" s="4" customFormat="1" ht="29.25" customHeight="1">
      <c r="A73" s="34">
        <v>65</v>
      </c>
      <c r="B73" s="39">
        <v>113</v>
      </c>
      <c r="C73" s="40" t="s">
        <v>314</v>
      </c>
      <c r="D73" s="40" t="s">
        <v>46</v>
      </c>
      <c r="E73" s="41" t="s">
        <v>186</v>
      </c>
      <c r="F73" s="53">
        <v>14.4</v>
      </c>
      <c r="G73" s="21"/>
      <c r="H73" s="22"/>
      <c r="I73" s="22"/>
    </row>
    <row r="74" spans="1:9" s="4" customFormat="1" ht="44.25" customHeight="1">
      <c r="A74" s="34">
        <v>66</v>
      </c>
      <c r="B74" s="80">
        <v>113</v>
      </c>
      <c r="C74" s="81" t="s">
        <v>402</v>
      </c>
      <c r="D74" s="81"/>
      <c r="E74" s="82" t="s">
        <v>401</v>
      </c>
      <c r="F74" s="83">
        <f>SUM(F75)</f>
        <v>90</v>
      </c>
      <c r="G74" s="21"/>
      <c r="H74" s="22"/>
      <c r="I74" s="22"/>
    </row>
    <row r="75" spans="1:9" s="4" customFormat="1" ht="29.25" customHeight="1">
      <c r="A75" s="34">
        <v>67</v>
      </c>
      <c r="B75" s="84">
        <v>113</v>
      </c>
      <c r="C75" s="85" t="s">
        <v>402</v>
      </c>
      <c r="D75" s="85" t="s">
        <v>60</v>
      </c>
      <c r="E75" s="86" t="s">
        <v>185</v>
      </c>
      <c r="F75" s="87">
        <v>90</v>
      </c>
      <c r="G75" s="21"/>
      <c r="H75" s="22"/>
      <c r="I75" s="22"/>
    </row>
    <row r="76" spans="1:9" ht="15.75" customHeight="1">
      <c r="A76" s="34">
        <v>68</v>
      </c>
      <c r="B76" s="35">
        <v>200</v>
      </c>
      <c r="C76" s="36"/>
      <c r="D76" s="36"/>
      <c r="E76" s="37" t="s">
        <v>9</v>
      </c>
      <c r="F76" s="38">
        <f t="shared" ref="F76:G78" si="3">F77</f>
        <v>237.3</v>
      </c>
      <c r="G76" s="10">
        <f t="shared" si="3"/>
        <v>1189</v>
      </c>
    </row>
    <row r="77" spans="1:9" ht="12.75" customHeight="1">
      <c r="A77" s="34">
        <v>69</v>
      </c>
      <c r="B77" s="35">
        <v>203</v>
      </c>
      <c r="C77" s="36"/>
      <c r="D77" s="36"/>
      <c r="E77" s="33" t="s">
        <v>10</v>
      </c>
      <c r="F77" s="38">
        <f t="shared" si="3"/>
        <v>237.3</v>
      </c>
      <c r="G77" s="10">
        <f t="shared" si="3"/>
        <v>1189</v>
      </c>
    </row>
    <row r="78" spans="1:9" ht="12.75" customHeight="1">
      <c r="A78" s="34">
        <v>70</v>
      </c>
      <c r="B78" s="35">
        <v>203</v>
      </c>
      <c r="C78" s="36" t="s">
        <v>108</v>
      </c>
      <c r="D78" s="36"/>
      <c r="E78" s="33" t="s">
        <v>57</v>
      </c>
      <c r="F78" s="38">
        <f t="shared" si="3"/>
        <v>237.3</v>
      </c>
      <c r="G78" s="10">
        <f t="shared" si="3"/>
        <v>1189</v>
      </c>
    </row>
    <row r="79" spans="1:9" ht="25.5" customHeight="1">
      <c r="A79" s="34">
        <v>71</v>
      </c>
      <c r="B79" s="35">
        <v>203</v>
      </c>
      <c r="C79" s="36" t="s">
        <v>166</v>
      </c>
      <c r="D79" s="36"/>
      <c r="E79" s="33" t="s">
        <v>39</v>
      </c>
      <c r="F79" s="38">
        <f>F80+F81</f>
        <v>237.3</v>
      </c>
      <c r="G79" s="13">
        <f>G80</f>
        <v>1189</v>
      </c>
    </row>
    <row r="80" spans="1:9" ht="12.75" customHeight="1">
      <c r="A80" s="34">
        <v>72</v>
      </c>
      <c r="B80" s="39">
        <v>203</v>
      </c>
      <c r="C80" s="40" t="s">
        <v>166</v>
      </c>
      <c r="D80" s="40" t="s">
        <v>46</v>
      </c>
      <c r="E80" s="41" t="s">
        <v>186</v>
      </c>
      <c r="F80" s="42">
        <v>236.3</v>
      </c>
      <c r="G80" s="11">
        <v>1189</v>
      </c>
    </row>
    <row r="81" spans="1:7" ht="24.75" customHeight="1">
      <c r="A81" s="34">
        <v>73</v>
      </c>
      <c r="B81" s="39">
        <v>203</v>
      </c>
      <c r="C81" s="40" t="s">
        <v>166</v>
      </c>
      <c r="D81" s="40" t="s">
        <v>60</v>
      </c>
      <c r="E81" s="41" t="s">
        <v>185</v>
      </c>
      <c r="F81" s="42">
        <v>1</v>
      </c>
      <c r="G81" s="11"/>
    </row>
    <row r="82" spans="1:7" ht="31.5" customHeight="1">
      <c r="A82" s="34">
        <v>74</v>
      </c>
      <c r="B82" s="35">
        <v>300</v>
      </c>
      <c r="C82" s="36"/>
      <c r="D82" s="36"/>
      <c r="E82" s="37" t="s">
        <v>11</v>
      </c>
      <c r="F82" s="38">
        <f>SUM(F83+F91+F105)</f>
        <v>9330.6999999999989</v>
      </c>
      <c r="G82" s="10" t="e">
        <f>G83+#REF!+#REF!</f>
        <v>#REF!</v>
      </c>
    </row>
    <row r="83" spans="1:7" ht="38.25" customHeight="1">
      <c r="A83" s="34">
        <v>75</v>
      </c>
      <c r="B83" s="35">
        <v>309</v>
      </c>
      <c r="C83" s="36"/>
      <c r="D83" s="36"/>
      <c r="E83" s="33" t="s">
        <v>172</v>
      </c>
      <c r="F83" s="38">
        <f>SUM(F84+F87)</f>
        <v>3823.7</v>
      </c>
      <c r="G83" s="10" t="e">
        <f>G84+#REF!</f>
        <v>#REF!</v>
      </c>
    </row>
    <row r="84" spans="1:7" ht="38.25" customHeight="1">
      <c r="A84" s="34">
        <v>76</v>
      </c>
      <c r="B84" s="35">
        <v>309</v>
      </c>
      <c r="C84" s="36" t="s">
        <v>125</v>
      </c>
      <c r="D84" s="36"/>
      <c r="E84" s="33" t="s">
        <v>347</v>
      </c>
      <c r="F84" s="38">
        <f>SUM(F85)</f>
        <v>253.5</v>
      </c>
      <c r="G84" s="10">
        <f>G85</f>
        <v>477.6</v>
      </c>
    </row>
    <row r="85" spans="1:7" ht="27" customHeight="1">
      <c r="A85" s="34">
        <v>77</v>
      </c>
      <c r="B85" s="35">
        <v>309</v>
      </c>
      <c r="C85" s="36" t="s">
        <v>126</v>
      </c>
      <c r="D85" s="36"/>
      <c r="E85" s="33" t="s">
        <v>100</v>
      </c>
      <c r="F85" s="38">
        <f>F86</f>
        <v>253.5</v>
      </c>
      <c r="G85" s="10">
        <f>G86</f>
        <v>477.6</v>
      </c>
    </row>
    <row r="86" spans="1:7" ht="27" customHeight="1">
      <c r="A86" s="34">
        <v>78</v>
      </c>
      <c r="B86" s="39">
        <v>309</v>
      </c>
      <c r="C86" s="40" t="s">
        <v>126</v>
      </c>
      <c r="D86" s="40" t="s">
        <v>60</v>
      </c>
      <c r="E86" s="41" t="s">
        <v>185</v>
      </c>
      <c r="F86" s="42">
        <v>253.5</v>
      </c>
      <c r="G86" s="11">
        <v>477.6</v>
      </c>
    </row>
    <row r="87" spans="1:7" ht="38.25" customHeight="1">
      <c r="A87" s="34">
        <v>79</v>
      </c>
      <c r="B87" s="35">
        <v>309</v>
      </c>
      <c r="C87" s="36" t="s">
        <v>113</v>
      </c>
      <c r="D87" s="40"/>
      <c r="E87" s="33" t="s">
        <v>396</v>
      </c>
      <c r="F87" s="38">
        <f>SUM(F88)</f>
        <v>3570.2</v>
      </c>
      <c r="G87" s="11"/>
    </row>
    <row r="88" spans="1:7" ht="39" customHeight="1">
      <c r="A88" s="34">
        <v>80</v>
      </c>
      <c r="B88" s="35">
        <v>309</v>
      </c>
      <c r="C88" s="36" t="s">
        <v>127</v>
      </c>
      <c r="D88" s="40"/>
      <c r="E88" s="33" t="s">
        <v>70</v>
      </c>
      <c r="F88" s="38">
        <f>SUM(F89:F90)</f>
        <v>3570.2</v>
      </c>
      <c r="G88" s="11"/>
    </row>
    <row r="89" spans="1:7" ht="25.5" customHeight="1">
      <c r="A89" s="34">
        <v>81</v>
      </c>
      <c r="B89" s="39">
        <v>309</v>
      </c>
      <c r="C89" s="40" t="s">
        <v>127</v>
      </c>
      <c r="D89" s="40" t="s">
        <v>40</v>
      </c>
      <c r="E89" s="41" t="s">
        <v>41</v>
      </c>
      <c r="F89" s="42">
        <v>2670.16</v>
      </c>
      <c r="G89" s="11"/>
    </row>
    <row r="90" spans="1:7" ht="30" customHeight="1">
      <c r="A90" s="34">
        <v>82</v>
      </c>
      <c r="B90" s="39">
        <v>309</v>
      </c>
      <c r="C90" s="40" t="s">
        <v>127</v>
      </c>
      <c r="D90" s="40" t="s">
        <v>60</v>
      </c>
      <c r="E90" s="41" t="s">
        <v>185</v>
      </c>
      <c r="F90" s="42">
        <v>900.04</v>
      </c>
      <c r="G90" s="11"/>
    </row>
    <row r="91" spans="1:7" ht="28.5" customHeight="1">
      <c r="A91" s="34">
        <v>83</v>
      </c>
      <c r="B91" s="35">
        <v>310</v>
      </c>
      <c r="C91" s="36"/>
      <c r="D91" s="36"/>
      <c r="E91" s="33" t="s">
        <v>56</v>
      </c>
      <c r="F91" s="38">
        <f>SUM(F92)</f>
        <v>5236.12</v>
      </c>
      <c r="G91" s="11"/>
    </row>
    <row r="92" spans="1:7" ht="42.75" customHeight="1">
      <c r="A92" s="34">
        <v>84</v>
      </c>
      <c r="B92" s="35">
        <v>310</v>
      </c>
      <c r="C92" s="36" t="s">
        <v>128</v>
      </c>
      <c r="D92" s="36"/>
      <c r="E92" s="33" t="s">
        <v>397</v>
      </c>
      <c r="F92" s="38">
        <f>SUM(F93)</f>
        <v>5236.12</v>
      </c>
      <c r="G92" s="11"/>
    </row>
    <row r="93" spans="1:7" ht="55.5" customHeight="1">
      <c r="A93" s="34">
        <v>85</v>
      </c>
      <c r="B93" s="35">
        <v>310</v>
      </c>
      <c r="C93" s="36" t="s">
        <v>348</v>
      </c>
      <c r="D93" s="36"/>
      <c r="E93" s="56" t="s">
        <v>221</v>
      </c>
      <c r="F93" s="38">
        <f>SUM(F94+F96+F99+F101+F103)</f>
        <v>5236.12</v>
      </c>
      <c r="G93" s="11"/>
    </row>
    <row r="94" spans="1:7" ht="48" customHeight="1">
      <c r="A94" s="34">
        <v>86</v>
      </c>
      <c r="B94" s="35">
        <v>310</v>
      </c>
      <c r="C94" s="36" t="s">
        <v>129</v>
      </c>
      <c r="D94" s="36"/>
      <c r="E94" s="33" t="s">
        <v>189</v>
      </c>
      <c r="F94" s="38">
        <f>SUM(F95:F95)</f>
        <v>4670.8</v>
      </c>
      <c r="G94" s="11"/>
    </row>
    <row r="95" spans="1:7" ht="45" customHeight="1">
      <c r="A95" s="34">
        <v>87</v>
      </c>
      <c r="B95" s="39">
        <v>310</v>
      </c>
      <c r="C95" s="40" t="s">
        <v>129</v>
      </c>
      <c r="D95" s="40" t="s">
        <v>206</v>
      </c>
      <c r="E95" s="54" t="s">
        <v>349</v>
      </c>
      <c r="F95" s="42">
        <v>4670.8</v>
      </c>
      <c r="G95" s="11"/>
    </row>
    <row r="96" spans="1:7" ht="29.25" customHeight="1">
      <c r="A96" s="34">
        <v>88</v>
      </c>
      <c r="B96" s="35">
        <v>310</v>
      </c>
      <c r="C96" s="36" t="s">
        <v>320</v>
      </c>
      <c r="D96" s="40"/>
      <c r="E96" s="33" t="s">
        <v>71</v>
      </c>
      <c r="F96" s="38">
        <f>SUM(F97:F98)</f>
        <v>95</v>
      </c>
      <c r="G96" s="11"/>
    </row>
    <row r="97" spans="1:8" ht="29.25" customHeight="1">
      <c r="A97" s="34">
        <v>89</v>
      </c>
      <c r="B97" s="39">
        <v>310</v>
      </c>
      <c r="C97" s="40" t="s">
        <v>320</v>
      </c>
      <c r="D97" s="40" t="s">
        <v>60</v>
      </c>
      <c r="E97" s="41" t="s">
        <v>185</v>
      </c>
      <c r="F97" s="42">
        <f>14+50</f>
        <v>64</v>
      </c>
      <c r="G97" s="11"/>
      <c r="H97" s="23"/>
    </row>
    <row r="98" spans="1:8" ht="47.25" customHeight="1">
      <c r="A98" s="34">
        <v>90</v>
      </c>
      <c r="B98" s="39">
        <v>310</v>
      </c>
      <c r="C98" s="40" t="s">
        <v>320</v>
      </c>
      <c r="D98" s="40" t="s">
        <v>206</v>
      </c>
      <c r="E98" s="54" t="s">
        <v>349</v>
      </c>
      <c r="F98" s="42">
        <v>31</v>
      </c>
      <c r="G98" s="11"/>
    </row>
    <row r="99" spans="1:8" ht="36" customHeight="1">
      <c r="A99" s="34">
        <v>91</v>
      </c>
      <c r="B99" s="35">
        <v>310</v>
      </c>
      <c r="C99" s="36" t="s">
        <v>130</v>
      </c>
      <c r="D99" s="36"/>
      <c r="E99" s="55" t="s">
        <v>352</v>
      </c>
      <c r="F99" s="38">
        <f>SUM(F100)</f>
        <v>388.6</v>
      </c>
      <c r="G99" s="11"/>
    </row>
    <row r="100" spans="1:8" ht="29.25" customHeight="1">
      <c r="A100" s="34">
        <v>92</v>
      </c>
      <c r="B100" s="39">
        <v>310</v>
      </c>
      <c r="C100" s="40" t="s">
        <v>130</v>
      </c>
      <c r="D100" s="40" t="s">
        <v>60</v>
      </c>
      <c r="E100" s="41" t="s">
        <v>185</v>
      </c>
      <c r="F100" s="42">
        <v>388.6</v>
      </c>
      <c r="G100" s="11"/>
      <c r="H100" s="76"/>
    </row>
    <row r="101" spans="1:8" ht="40.5" customHeight="1">
      <c r="A101" s="34">
        <v>93</v>
      </c>
      <c r="B101" s="67">
        <v>310</v>
      </c>
      <c r="C101" s="68" t="s">
        <v>350</v>
      </c>
      <c r="D101" s="68"/>
      <c r="E101" s="69" t="s">
        <v>351</v>
      </c>
      <c r="F101" s="70">
        <f>SUM(F102)</f>
        <v>62.32</v>
      </c>
      <c r="G101" s="11"/>
      <c r="H101" s="66"/>
    </row>
    <row r="102" spans="1:8" ht="29.25" customHeight="1">
      <c r="A102" s="34">
        <v>94</v>
      </c>
      <c r="B102" s="71">
        <v>310</v>
      </c>
      <c r="C102" s="72" t="s">
        <v>350</v>
      </c>
      <c r="D102" s="72" t="s">
        <v>60</v>
      </c>
      <c r="E102" s="73" t="s">
        <v>185</v>
      </c>
      <c r="F102" s="74">
        <v>62.32</v>
      </c>
      <c r="G102" s="11"/>
      <c r="H102" s="66"/>
    </row>
    <row r="103" spans="1:8" ht="71.25" customHeight="1">
      <c r="A103" s="34">
        <v>95</v>
      </c>
      <c r="B103" s="67">
        <v>310</v>
      </c>
      <c r="C103" s="68" t="s">
        <v>353</v>
      </c>
      <c r="D103" s="68"/>
      <c r="E103" s="69" t="s">
        <v>388</v>
      </c>
      <c r="F103" s="70">
        <f>SUM(F104)</f>
        <v>19.399999999999999</v>
      </c>
      <c r="G103" s="11"/>
      <c r="H103" s="75"/>
    </row>
    <row r="104" spans="1:8" ht="29.25" customHeight="1">
      <c r="A104" s="34">
        <v>96</v>
      </c>
      <c r="B104" s="71">
        <v>310</v>
      </c>
      <c r="C104" s="72" t="s">
        <v>353</v>
      </c>
      <c r="D104" s="72" t="s">
        <v>60</v>
      </c>
      <c r="E104" s="73" t="s">
        <v>185</v>
      </c>
      <c r="F104" s="74">
        <v>19.399999999999999</v>
      </c>
      <c r="G104" s="11"/>
      <c r="H104" s="75"/>
    </row>
    <row r="105" spans="1:8" s="5" customFormat="1" ht="26.25" customHeight="1">
      <c r="A105" s="34">
        <v>97</v>
      </c>
      <c r="B105" s="35">
        <v>314</v>
      </c>
      <c r="C105" s="36"/>
      <c r="D105" s="36"/>
      <c r="E105" s="33" t="s">
        <v>54</v>
      </c>
      <c r="F105" s="38">
        <f>SUM(F106+F112+F117+F122+F127)</f>
        <v>270.88</v>
      </c>
      <c r="G105" s="10"/>
    </row>
    <row r="106" spans="1:8" ht="51.75" customHeight="1">
      <c r="A106" s="34">
        <v>98</v>
      </c>
      <c r="B106" s="35">
        <v>314</v>
      </c>
      <c r="C106" s="36" t="s">
        <v>321</v>
      </c>
      <c r="D106" s="36"/>
      <c r="E106" s="33" t="s">
        <v>354</v>
      </c>
      <c r="F106" s="38">
        <f>SUM(F107)</f>
        <v>20.8</v>
      </c>
      <c r="G106" s="10" t="e">
        <f>#REF!+#REF!</f>
        <v>#REF!</v>
      </c>
    </row>
    <row r="107" spans="1:8" ht="51.75" customHeight="1">
      <c r="A107" s="34">
        <v>99</v>
      </c>
      <c r="B107" s="35">
        <v>314</v>
      </c>
      <c r="C107" s="36" t="s">
        <v>322</v>
      </c>
      <c r="D107" s="36"/>
      <c r="E107" s="56" t="s">
        <v>263</v>
      </c>
      <c r="F107" s="38">
        <f>SUM(F108+F110)</f>
        <v>20.8</v>
      </c>
      <c r="G107" s="10"/>
    </row>
    <row r="108" spans="1:8" ht="39.75" customHeight="1">
      <c r="A108" s="34">
        <v>100</v>
      </c>
      <c r="B108" s="35">
        <v>314</v>
      </c>
      <c r="C108" s="36" t="s">
        <v>324</v>
      </c>
      <c r="D108" s="36"/>
      <c r="E108" s="52" t="s">
        <v>323</v>
      </c>
      <c r="F108" s="38">
        <f>SUM(F109)</f>
        <v>18.8</v>
      </c>
      <c r="G108" s="10"/>
    </row>
    <row r="109" spans="1:8" ht="27.75" customHeight="1">
      <c r="A109" s="34">
        <v>101</v>
      </c>
      <c r="B109" s="39">
        <v>314</v>
      </c>
      <c r="C109" s="40" t="s">
        <v>324</v>
      </c>
      <c r="D109" s="40" t="s">
        <v>60</v>
      </c>
      <c r="E109" s="41" t="s">
        <v>185</v>
      </c>
      <c r="F109" s="42">
        <v>18.8</v>
      </c>
      <c r="G109" s="10"/>
    </row>
    <row r="110" spans="1:8" ht="62.25" customHeight="1">
      <c r="A110" s="34">
        <v>102</v>
      </c>
      <c r="B110" s="35">
        <v>314</v>
      </c>
      <c r="C110" s="36" t="s">
        <v>355</v>
      </c>
      <c r="D110" s="36"/>
      <c r="E110" s="33" t="s">
        <v>356</v>
      </c>
      <c r="F110" s="38">
        <f>SUM(F111)</f>
        <v>2</v>
      </c>
      <c r="G110" s="10"/>
    </row>
    <row r="111" spans="1:8" ht="27.75" customHeight="1">
      <c r="A111" s="34">
        <v>103</v>
      </c>
      <c r="B111" s="39">
        <v>314</v>
      </c>
      <c r="C111" s="40" t="s">
        <v>355</v>
      </c>
      <c r="D111" s="40" t="s">
        <v>60</v>
      </c>
      <c r="E111" s="41" t="s">
        <v>185</v>
      </c>
      <c r="F111" s="42">
        <v>2</v>
      </c>
      <c r="G111" s="10"/>
    </row>
    <row r="112" spans="1:8" ht="44.25" customHeight="1">
      <c r="A112" s="34">
        <v>104</v>
      </c>
      <c r="B112" s="35">
        <v>314</v>
      </c>
      <c r="C112" s="36" t="s">
        <v>191</v>
      </c>
      <c r="D112" s="36"/>
      <c r="E112" s="33" t="s">
        <v>357</v>
      </c>
      <c r="F112" s="38">
        <f>SUM(F113+F115)</f>
        <v>20.8</v>
      </c>
      <c r="G112" s="10"/>
    </row>
    <row r="113" spans="1:7" ht="54" customHeight="1">
      <c r="A113" s="34">
        <v>105</v>
      </c>
      <c r="B113" s="35">
        <v>314</v>
      </c>
      <c r="C113" s="36" t="s">
        <v>194</v>
      </c>
      <c r="D113" s="36"/>
      <c r="E113" s="56" t="s">
        <v>219</v>
      </c>
      <c r="F113" s="38">
        <f>SUM(F114)</f>
        <v>10.8</v>
      </c>
      <c r="G113" s="10"/>
    </row>
    <row r="114" spans="1:7" ht="27.75" customHeight="1">
      <c r="A114" s="34">
        <v>106</v>
      </c>
      <c r="B114" s="39">
        <v>314</v>
      </c>
      <c r="C114" s="40" t="s">
        <v>194</v>
      </c>
      <c r="D114" s="40" t="s">
        <v>60</v>
      </c>
      <c r="E114" s="41" t="s">
        <v>185</v>
      </c>
      <c r="F114" s="42">
        <v>10.8</v>
      </c>
      <c r="G114" s="10"/>
    </row>
    <row r="115" spans="1:7" ht="27.75" customHeight="1">
      <c r="A115" s="34">
        <v>107</v>
      </c>
      <c r="B115" s="35">
        <v>314</v>
      </c>
      <c r="C115" s="36" t="s">
        <v>195</v>
      </c>
      <c r="D115" s="36"/>
      <c r="E115" s="56" t="s">
        <v>192</v>
      </c>
      <c r="F115" s="38">
        <f>SUM(F116)</f>
        <v>10</v>
      </c>
      <c r="G115" s="10"/>
    </row>
    <row r="116" spans="1:7" ht="27.75" customHeight="1">
      <c r="A116" s="34">
        <v>108</v>
      </c>
      <c r="B116" s="39">
        <v>314</v>
      </c>
      <c r="C116" s="40" t="s">
        <v>195</v>
      </c>
      <c r="D116" s="40" t="s">
        <v>60</v>
      </c>
      <c r="E116" s="41" t="s">
        <v>185</v>
      </c>
      <c r="F116" s="42">
        <v>10</v>
      </c>
      <c r="G116" s="10"/>
    </row>
    <row r="117" spans="1:7" ht="60.75" customHeight="1">
      <c r="A117" s="34">
        <v>109</v>
      </c>
      <c r="B117" s="35">
        <v>314</v>
      </c>
      <c r="C117" s="36" t="s">
        <v>196</v>
      </c>
      <c r="D117" s="36"/>
      <c r="E117" s="57" t="s">
        <v>220</v>
      </c>
      <c r="F117" s="38">
        <f>SUM(F118+F120)</f>
        <v>8.3000000000000007</v>
      </c>
      <c r="G117" s="10"/>
    </row>
    <row r="118" spans="1:7" ht="26.25" customHeight="1">
      <c r="A118" s="34">
        <v>110</v>
      </c>
      <c r="B118" s="35">
        <v>314</v>
      </c>
      <c r="C118" s="36" t="s">
        <v>197</v>
      </c>
      <c r="D118" s="36"/>
      <c r="E118" s="56" t="s">
        <v>193</v>
      </c>
      <c r="F118" s="38">
        <f>SUM(F119)</f>
        <v>2.2999999999999998</v>
      </c>
      <c r="G118" s="10"/>
    </row>
    <row r="119" spans="1:7" ht="36.75" customHeight="1">
      <c r="A119" s="34">
        <v>111</v>
      </c>
      <c r="B119" s="39">
        <v>314</v>
      </c>
      <c r="C119" s="40" t="s">
        <v>197</v>
      </c>
      <c r="D119" s="40" t="s">
        <v>60</v>
      </c>
      <c r="E119" s="41" t="s">
        <v>185</v>
      </c>
      <c r="F119" s="42">
        <v>2.2999999999999998</v>
      </c>
      <c r="G119" s="10"/>
    </row>
    <row r="120" spans="1:7" ht="56.25" customHeight="1">
      <c r="A120" s="34">
        <v>112</v>
      </c>
      <c r="B120" s="35">
        <v>314</v>
      </c>
      <c r="C120" s="36" t="s">
        <v>199</v>
      </c>
      <c r="D120" s="36"/>
      <c r="E120" s="56" t="s">
        <v>198</v>
      </c>
      <c r="F120" s="38">
        <f>SUM(F121)</f>
        <v>6</v>
      </c>
      <c r="G120" s="10"/>
    </row>
    <row r="121" spans="1:7" ht="29.25" customHeight="1">
      <c r="A121" s="34">
        <v>113</v>
      </c>
      <c r="B121" s="39">
        <v>314</v>
      </c>
      <c r="C121" s="40" t="s">
        <v>199</v>
      </c>
      <c r="D121" s="40" t="s">
        <v>60</v>
      </c>
      <c r="E121" s="41" t="s">
        <v>185</v>
      </c>
      <c r="F121" s="42">
        <v>6</v>
      </c>
      <c r="G121" s="10"/>
    </row>
    <row r="122" spans="1:7" ht="42.75" customHeight="1">
      <c r="A122" s="34">
        <v>114</v>
      </c>
      <c r="B122" s="35">
        <v>314</v>
      </c>
      <c r="C122" s="36" t="s">
        <v>245</v>
      </c>
      <c r="D122" s="36"/>
      <c r="E122" s="33" t="s">
        <v>249</v>
      </c>
      <c r="F122" s="38">
        <f>SUM(F123+F125)</f>
        <v>54.68</v>
      </c>
      <c r="G122" s="10"/>
    </row>
    <row r="123" spans="1:7" ht="42" customHeight="1">
      <c r="A123" s="34">
        <v>115</v>
      </c>
      <c r="B123" s="35">
        <v>314</v>
      </c>
      <c r="C123" s="36" t="s">
        <v>209</v>
      </c>
      <c r="D123" s="36"/>
      <c r="E123" s="33" t="s">
        <v>210</v>
      </c>
      <c r="F123" s="38">
        <f>SUM(F124)</f>
        <v>22.73</v>
      </c>
      <c r="G123" s="10"/>
    </row>
    <row r="124" spans="1:7" ht="32.25" customHeight="1">
      <c r="A124" s="34">
        <v>116</v>
      </c>
      <c r="B124" s="39">
        <v>314</v>
      </c>
      <c r="C124" s="40" t="s">
        <v>209</v>
      </c>
      <c r="D124" s="40" t="s">
        <v>60</v>
      </c>
      <c r="E124" s="41" t="s">
        <v>185</v>
      </c>
      <c r="F124" s="42">
        <v>22.73</v>
      </c>
      <c r="G124" s="10"/>
    </row>
    <row r="125" spans="1:7" ht="32.25" customHeight="1">
      <c r="A125" s="34">
        <v>117</v>
      </c>
      <c r="B125" s="35">
        <v>314</v>
      </c>
      <c r="C125" s="36" t="s">
        <v>211</v>
      </c>
      <c r="D125" s="36"/>
      <c r="E125" s="33" t="s">
        <v>212</v>
      </c>
      <c r="F125" s="38">
        <f>SUM(F126)</f>
        <v>31.95</v>
      </c>
      <c r="G125" s="10"/>
    </row>
    <row r="126" spans="1:7" ht="33.75" customHeight="1">
      <c r="A126" s="34">
        <v>118</v>
      </c>
      <c r="B126" s="39">
        <v>314</v>
      </c>
      <c r="C126" s="40" t="s">
        <v>211</v>
      </c>
      <c r="D126" s="40" t="s">
        <v>60</v>
      </c>
      <c r="E126" s="41" t="s">
        <v>185</v>
      </c>
      <c r="F126" s="42">
        <v>31.95</v>
      </c>
      <c r="G126" s="10"/>
    </row>
    <row r="127" spans="1:7" ht="43.5" customHeight="1">
      <c r="A127" s="34">
        <v>119</v>
      </c>
      <c r="B127" s="35">
        <v>314</v>
      </c>
      <c r="C127" s="36" t="s">
        <v>266</v>
      </c>
      <c r="D127" s="36"/>
      <c r="E127" s="56" t="s">
        <v>264</v>
      </c>
      <c r="F127" s="38">
        <f>SUM(F128+F130+F132)</f>
        <v>166.3</v>
      </c>
      <c r="G127" s="10"/>
    </row>
    <row r="128" spans="1:7" ht="34.5" customHeight="1">
      <c r="A128" s="34">
        <v>120</v>
      </c>
      <c r="B128" s="35">
        <v>314</v>
      </c>
      <c r="C128" s="36" t="s">
        <v>267</v>
      </c>
      <c r="D128" s="36"/>
      <c r="E128" s="57" t="s">
        <v>270</v>
      </c>
      <c r="F128" s="38">
        <f>SUM(F129)</f>
        <v>20</v>
      </c>
      <c r="G128" s="10"/>
    </row>
    <row r="129" spans="1:7" ht="27.75" customHeight="1">
      <c r="A129" s="34">
        <v>121</v>
      </c>
      <c r="B129" s="39">
        <v>314</v>
      </c>
      <c r="C129" s="40" t="s">
        <v>267</v>
      </c>
      <c r="D129" s="40" t="s">
        <v>60</v>
      </c>
      <c r="E129" s="41" t="s">
        <v>185</v>
      </c>
      <c r="F129" s="42">
        <v>20</v>
      </c>
      <c r="G129" s="10"/>
    </row>
    <row r="130" spans="1:7" ht="82.5" customHeight="1">
      <c r="A130" s="34">
        <v>122</v>
      </c>
      <c r="B130" s="35">
        <v>314</v>
      </c>
      <c r="C130" s="36" t="s">
        <v>268</v>
      </c>
      <c r="D130" s="36"/>
      <c r="E130" s="58" t="s">
        <v>265</v>
      </c>
      <c r="F130" s="38">
        <f>SUM(F131)</f>
        <v>141.30000000000001</v>
      </c>
      <c r="G130" s="10"/>
    </row>
    <row r="131" spans="1:7" ht="27" customHeight="1">
      <c r="A131" s="34">
        <v>123</v>
      </c>
      <c r="B131" s="39">
        <v>314</v>
      </c>
      <c r="C131" s="40" t="s">
        <v>268</v>
      </c>
      <c r="D131" s="40" t="s">
        <v>60</v>
      </c>
      <c r="E131" s="41" t="s">
        <v>185</v>
      </c>
      <c r="F131" s="42">
        <v>141.30000000000001</v>
      </c>
      <c r="G131" s="10"/>
    </row>
    <row r="132" spans="1:7" ht="43.5" customHeight="1">
      <c r="A132" s="34">
        <v>124</v>
      </c>
      <c r="B132" s="35">
        <v>314</v>
      </c>
      <c r="C132" s="36" t="s">
        <v>269</v>
      </c>
      <c r="D132" s="36"/>
      <c r="E132" s="58" t="s">
        <v>271</v>
      </c>
      <c r="F132" s="38">
        <f>SUM(F133)</f>
        <v>5</v>
      </c>
      <c r="G132" s="10"/>
    </row>
    <row r="133" spans="1:7" ht="27" customHeight="1">
      <c r="A133" s="34">
        <v>125</v>
      </c>
      <c r="B133" s="39">
        <v>314</v>
      </c>
      <c r="C133" s="40" t="s">
        <v>269</v>
      </c>
      <c r="D133" s="40" t="s">
        <v>60</v>
      </c>
      <c r="E133" s="41" t="s">
        <v>185</v>
      </c>
      <c r="F133" s="42">
        <v>5</v>
      </c>
      <c r="G133" s="10"/>
    </row>
    <row r="134" spans="1:7" ht="21.75" customHeight="1">
      <c r="A134" s="34">
        <v>126</v>
      </c>
      <c r="B134" s="35">
        <v>400</v>
      </c>
      <c r="C134" s="36"/>
      <c r="D134" s="36"/>
      <c r="E134" s="37" t="s">
        <v>12</v>
      </c>
      <c r="F134" s="38">
        <f>SUM(F135+F139+F143+F153+F159)</f>
        <v>25869.3</v>
      </c>
      <c r="G134" s="10"/>
    </row>
    <row r="135" spans="1:7" ht="21.75" customHeight="1">
      <c r="A135" s="34">
        <v>127</v>
      </c>
      <c r="B135" s="35">
        <v>405</v>
      </c>
      <c r="C135" s="36"/>
      <c r="D135" s="36"/>
      <c r="E135" s="33" t="s">
        <v>167</v>
      </c>
      <c r="F135" s="38">
        <f>SUM(F136)</f>
        <v>132</v>
      </c>
      <c r="G135" s="10"/>
    </row>
    <row r="136" spans="1:7" ht="45" customHeight="1">
      <c r="A136" s="34">
        <v>128</v>
      </c>
      <c r="B136" s="35">
        <v>405</v>
      </c>
      <c r="C136" s="36" t="s">
        <v>226</v>
      </c>
      <c r="D136" s="36"/>
      <c r="E136" s="33" t="s">
        <v>358</v>
      </c>
      <c r="F136" s="38">
        <f>SUM(F137)</f>
        <v>132</v>
      </c>
      <c r="G136" s="10"/>
    </row>
    <row r="137" spans="1:7" ht="36" customHeight="1">
      <c r="A137" s="34">
        <v>129</v>
      </c>
      <c r="B137" s="35">
        <v>405</v>
      </c>
      <c r="C137" s="36" t="s">
        <v>168</v>
      </c>
      <c r="D137" s="36"/>
      <c r="E137" s="56" t="s">
        <v>225</v>
      </c>
      <c r="F137" s="38">
        <f>SUM(F138)</f>
        <v>132</v>
      </c>
      <c r="G137" s="10"/>
    </row>
    <row r="138" spans="1:7" ht="29.25" customHeight="1">
      <c r="A138" s="34">
        <v>130</v>
      </c>
      <c r="B138" s="39">
        <v>405</v>
      </c>
      <c r="C138" s="40" t="s">
        <v>168</v>
      </c>
      <c r="D138" s="40" t="s">
        <v>60</v>
      </c>
      <c r="E138" s="41" t="s">
        <v>185</v>
      </c>
      <c r="F138" s="42">
        <v>132</v>
      </c>
      <c r="G138" s="10"/>
    </row>
    <row r="139" spans="1:7" ht="16.5" customHeight="1">
      <c r="A139" s="34">
        <v>131</v>
      </c>
      <c r="B139" s="35">
        <v>408</v>
      </c>
      <c r="C139" s="36"/>
      <c r="D139" s="36"/>
      <c r="E139" s="33" t="s">
        <v>13</v>
      </c>
      <c r="F139" s="38">
        <f>SUM(F140)</f>
        <v>6405</v>
      </c>
      <c r="G139" s="10"/>
    </row>
    <row r="140" spans="1:7" ht="40.5" customHeight="1">
      <c r="A140" s="34">
        <v>132</v>
      </c>
      <c r="B140" s="35">
        <v>408</v>
      </c>
      <c r="C140" s="36" t="s">
        <v>132</v>
      </c>
      <c r="D140" s="36"/>
      <c r="E140" s="33" t="s">
        <v>359</v>
      </c>
      <c r="F140" s="38">
        <f>SUM(F141)</f>
        <v>6405</v>
      </c>
      <c r="G140" s="11">
        <v>25916</v>
      </c>
    </row>
    <row r="141" spans="1:7" ht="33.75" customHeight="1">
      <c r="A141" s="34">
        <v>133</v>
      </c>
      <c r="B141" s="35">
        <v>408</v>
      </c>
      <c r="C141" s="36" t="s">
        <v>133</v>
      </c>
      <c r="D141" s="36"/>
      <c r="E141" s="33" t="s">
        <v>72</v>
      </c>
      <c r="F141" s="38">
        <f>F142</f>
        <v>6405</v>
      </c>
      <c r="G141" s="10" t="e">
        <f>#REF!</f>
        <v>#REF!</v>
      </c>
    </row>
    <row r="142" spans="1:7" ht="38.25">
      <c r="A142" s="34">
        <v>134</v>
      </c>
      <c r="B142" s="39">
        <v>408</v>
      </c>
      <c r="C142" s="40" t="s">
        <v>133</v>
      </c>
      <c r="D142" s="40" t="s">
        <v>49</v>
      </c>
      <c r="E142" s="41" t="s">
        <v>187</v>
      </c>
      <c r="F142" s="42">
        <v>6405</v>
      </c>
      <c r="G142" s="10"/>
    </row>
    <row r="143" spans="1:7" ht="18" customHeight="1">
      <c r="A143" s="34">
        <v>135</v>
      </c>
      <c r="B143" s="35">
        <v>409</v>
      </c>
      <c r="C143" s="36"/>
      <c r="D143" s="36"/>
      <c r="E143" s="33" t="s">
        <v>50</v>
      </c>
      <c r="F143" s="38">
        <f>SUM(F144)</f>
        <v>16503</v>
      </c>
      <c r="G143" s="10"/>
    </row>
    <row r="144" spans="1:7" ht="39" customHeight="1">
      <c r="A144" s="34">
        <v>136</v>
      </c>
      <c r="B144" s="35">
        <v>409</v>
      </c>
      <c r="C144" s="36" t="s">
        <v>132</v>
      </c>
      <c r="D144" s="36"/>
      <c r="E144" s="33" t="s">
        <v>359</v>
      </c>
      <c r="F144" s="38">
        <f>SUM(F145+F147+F149+F151)</f>
        <v>16503</v>
      </c>
      <c r="G144" s="10"/>
    </row>
    <row r="145" spans="1:7" s="5" customFormat="1" ht="28.5" customHeight="1">
      <c r="A145" s="34">
        <v>137</v>
      </c>
      <c r="B145" s="35">
        <v>409</v>
      </c>
      <c r="C145" s="36" t="s">
        <v>134</v>
      </c>
      <c r="D145" s="36"/>
      <c r="E145" s="33" t="s">
        <v>73</v>
      </c>
      <c r="F145" s="38">
        <f>F146</f>
        <v>9408.5</v>
      </c>
      <c r="G145" s="10"/>
    </row>
    <row r="146" spans="1:7" ht="30" customHeight="1">
      <c r="A146" s="34">
        <v>138</v>
      </c>
      <c r="B146" s="39">
        <v>409</v>
      </c>
      <c r="C146" s="40" t="s">
        <v>134</v>
      </c>
      <c r="D146" s="40" t="s">
        <v>60</v>
      </c>
      <c r="E146" s="41" t="s">
        <v>185</v>
      </c>
      <c r="F146" s="42">
        <v>9408.5</v>
      </c>
      <c r="G146" s="10"/>
    </row>
    <row r="147" spans="1:7" ht="30" customHeight="1">
      <c r="A147" s="34">
        <v>139</v>
      </c>
      <c r="B147" s="35">
        <v>409</v>
      </c>
      <c r="C147" s="36" t="s">
        <v>273</v>
      </c>
      <c r="D147" s="36"/>
      <c r="E147" s="33" t="s">
        <v>272</v>
      </c>
      <c r="F147" s="38">
        <f>SUM(F148)</f>
        <v>150</v>
      </c>
      <c r="G147" s="10"/>
    </row>
    <row r="148" spans="1:7" ht="30" customHeight="1">
      <c r="A148" s="34">
        <v>140</v>
      </c>
      <c r="B148" s="39">
        <v>409</v>
      </c>
      <c r="C148" s="40" t="s">
        <v>273</v>
      </c>
      <c r="D148" s="40" t="s">
        <v>60</v>
      </c>
      <c r="E148" s="41" t="s">
        <v>185</v>
      </c>
      <c r="F148" s="42">
        <v>150</v>
      </c>
      <c r="G148" s="10"/>
    </row>
    <row r="149" spans="1:7" ht="38.25">
      <c r="A149" s="34">
        <v>141</v>
      </c>
      <c r="B149" s="35">
        <v>409</v>
      </c>
      <c r="C149" s="45" t="s">
        <v>135</v>
      </c>
      <c r="D149" s="40"/>
      <c r="E149" s="50" t="s">
        <v>136</v>
      </c>
      <c r="F149" s="38">
        <f>F150</f>
        <v>600</v>
      </c>
      <c r="G149" s="10"/>
    </row>
    <row r="150" spans="1:7" ht="24.75" customHeight="1">
      <c r="A150" s="34">
        <v>142</v>
      </c>
      <c r="B150" s="39">
        <v>409</v>
      </c>
      <c r="C150" s="40" t="s">
        <v>135</v>
      </c>
      <c r="D150" s="40" t="s">
        <v>60</v>
      </c>
      <c r="E150" s="41" t="s">
        <v>185</v>
      </c>
      <c r="F150" s="42">
        <v>600</v>
      </c>
      <c r="G150" s="10"/>
    </row>
    <row r="151" spans="1:7" ht="78" customHeight="1">
      <c r="A151" s="34">
        <v>143</v>
      </c>
      <c r="B151" s="35">
        <v>409</v>
      </c>
      <c r="C151" s="36" t="s">
        <v>258</v>
      </c>
      <c r="D151" s="36"/>
      <c r="E151" s="58" t="s">
        <v>274</v>
      </c>
      <c r="F151" s="38">
        <f>SUM(F152)</f>
        <v>6344.5</v>
      </c>
      <c r="G151" s="10"/>
    </row>
    <row r="152" spans="1:7" ht="31.5" customHeight="1">
      <c r="A152" s="34">
        <v>144</v>
      </c>
      <c r="B152" s="39">
        <v>409</v>
      </c>
      <c r="C152" s="40" t="s">
        <v>258</v>
      </c>
      <c r="D152" s="40" t="s">
        <v>60</v>
      </c>
      <c r="E152" s="41" t="s">
        <v>185</v>
      </c>
      <c r="F152" s="42">
        <v>6344.5</v>
      </c>
      <c r="G152" s="10"/>
    </row>
    <row r="153" spans="1:7">
      <c r="A153" s="34">
        <v>145</v>
      </c>
      <c r="B153" s="35">
        <v>410</v>
      </c>
      <c r="C153" s="36"/>
      <c r="D153" s="36"/>
      <c r="E153" s="33" t="s">
        <v>35</v>
      </c>
      <c r="F153" s="38">
        <f>SUM(F154)</f>
        <v>36.200000000000003</v>
      </c>
      <c r="G153" s="10"/>
    </row>
    <row r="154" spans="1:7" ht="42.75" customHeight="1">
      <c r="A154" s="34">
        <v>146</v>
      </c>
      <c r="B154" s="43">
        <v>410</v>
      </c>
      <c r="C154" s="45" t="s">
        <v>137</v>
      </c>
      <c r="D154" s="45"/>
      <c r="E154" s="33" t="s">
        <v>360</v>
      </c>
      <c r="F154" s="38">
        <f>SUM(F155+F157)</f>
        <v>36.200000000000003</v>
      </c>
      <c r="G154" s="10"/>
    </row>
    <row r="155" spans="1:7" s="5" customFormat="1" ht="48.75" customHeight="1">
      <c r="A155" s="34">
        <v>147</v>
      </c>
      <c r="B155" s="43">
        <v>410</v>
      </c>
      <c r="C155" s="45" t="s">
        <v>138</v>
      </c>
      <c r="D155" s="45"/>
      <c r="E155" s="56" t="s">
        <v>361</v>
      </c>
      <c r="F155" s="38">
        <f>SUM(F156)</f>
        <v>10</v>
      </c>
      <c r="G155" s="10"/>
    </row>
    <row r="156" spans="1:7" ht="25.5" customHeight="1">
      <c r="A156" s="34">
        <v>148</v>
      </c>
      <c r="B156" s="46">
        <v>410</v>
      </c>
      <c r="C156" s="59" t="s">
        <v>138</v>
      </c>
      <c r="D156" s="40" t="s">
        <v>60</v>
      </c>
      <c r="E156" s="41" t="s">
        <v>185</v>
      </c>
      <c r="F156" s="42">
        <v>10</v>
      </c>
      <c r="G156" s="10"/>
    </row>
    <row r="157" spans="1:7" ht="63.75" customHeight="1">
      <c r="A157" s="34">
        <v>149</v>
      </c>
      <c r="B157" s="43">
        <v>410</v>
      </c>
      <c r="C157" s="45" t="s">
        <v>222</v>
      </c>
      <c r="D157" s="36"/>
      <c r="E157" s="56" t="s">
        <v>362</v>
      </c>
      <c r="F157" s="38">
        <f>SUM(F158)</f>
        <v>26.2</v>
      </c>
      <c r="G157" s="10"/>
    </row>
    <row r="158" spans="1:7" ht="25.5" customHeight="1">
      <c r="A158" s="34">
        <v>150</v>
      </c>
      <c r="B158" s="46">
        <v>410</v>
      </c>
      <c r="C158" s="59" t="s">
        <v>222</v>
      </c>
      <c r="D158" s="40" t="s">
        <v>60</v>
      </c>
      <c r="E158" s="41" t="s">
        <v>185</v>
      </c>
      <c r="F158" s="42">
        <v>26.2</v>
      </c>
      <c r="G158" s="10"/>
    </row>
    <row r="159" spans="1:7" ht="25.5" customHeight="1">
      <c r="A159" s="34">
        <v>151</v>
      </c>
      <c r="B159" s="35">
        <v>412</v>
      </c>
      <c r="C159" s="36"/>
      <c r="D159" s="36"/>
      <c r="E159" s="33" t="s">
        <v>99</v>
      </c>
      <c r="F159" s="38">
        <f>SUM(F160+F171+F178+F182+F185+F188)</f>
        <v>2793.1</v>
      </c>
      <c r="G159" s="10"/>
    </row>
    <row r="160" spans="1:7" ht="48.75" customHeight="1">
      <c r="A160" s="34">
        <v>152</v>
      </c>
      <c r="B160" s="35">
        <v>412</v>
      </c>
      <c r="C160" s="36" t="s">
        <v>114</v>
      </c>
      <c r="D160" s="36"/>
      <c r="E160" s="50" t="s">
        <v>338</v>
      </c>
      <c r="F160" s="38">
        <f>SUM(F161+F163+F165+F167+F169)</f>
        <v>1357.8</v>
      </c>
      <c r="G160" s="10"/>
    </row>
    <row r="161" spans="1:11" ht="25.5" customHeight="1">
      <c r="A161" s="34">
        <v>153</v>
      </c>
      <c r="B161" s="35">
        <v>412</v>
      </c>
      <c r="C161" s="36" t="s">
        <v>115</v>
      </c>
      <c r="D161" s="36"/>
      <c r="E161" s="50" t="s">
        <v>62</v>
      </c>
      <c r="F161" s="38">
        <f>F162</f>
        <v>200</v>
      </c>
      <c r="G161" s="10"/>
    </row>
    <row r="162" spans="1:11" ht="25.5" customHeight="1">
      <c r="A162" s="34">
        <v>154</v>
      </c>
      <c r="B162" s="39">
        <v>412</v>
      </c>
      <c r="C162" s="40" t="s">
        <v>115</v>
      </c>
      <c r="D162" s="40" t="s">
        <v>60</v>
      </c>
      <c r="E162" s="41" t="s">
        <v>185</v>
      </c>
      <c r="F162" s="42">
        <v>200</v>
      </c>
      <c r="G162" s="10"/>
    </row>
    <row r="163" spans="1:11" ht="42.75" customHeight="1">
      <c r="A163" s="34">
        <v>155</v>
      </c>
      <c r="B163" s="35">
        <v>412</v>
      </c>
      <c r="C163" s="36" t="s">
        <v>116</v>
      </c>
      <c r="D163" s="36"/>
      <c r="E163" s="50" t="s">
        <v>275</v>
      </c>
      <c r="F163" s="38">
        <f>F164</f>
        <v>103.8</v>
      </c>
      <c r="G163" s="10"/>
    </row>
    <row r="164" spans="1:11" ht="25.5" customHeight="1">
      <c r="A164" s="34">
        <v>156</v>
      </c>
      <c r="B164" s="39">
        <v>412</v>
      </c>
      <c r="C164" s="40" t="s">
        <v>116</v>
      </c>
      <c r="D164" s="40" t="s">
        <v>60</v>
      </c>
      <c r="E164" s="41" t="s">
        <v>185</v>
      </c>
      <c r="F164" s="42">
        <v>103.8</v>
      </c>
      <c r="G164" s="10"/>
    </row>
    <row r="165" spans="1:11" ht="36.75" customHeight="1">
      <c r="A165" s="34">
        <v>157</v>
      </c>
      <c r="B165" s="35">
        <v>412</v>
      </c>
      <c r="C165" s="36" t="s">
        <v>117</v>
      </c>
      <c r="D165" s="40"/>
      <c r="E165" s="56" t="s">
        <v>276</v>
      </c>
      <c r="F165" s="38">
        <f>F166</f>
        <v>860</v>
      </c>
      <c r="G165" s="10"/>
    </row>
    <row r="166" spans="1:11" ht="25.5" customHeight="1">
      <c r="A166" s="34">
        <v>158</v>
      </c>
      <c r="B166" s="39">
        <v>412</v>
      </c>
      <c r="C166" s="40" t="s">
        <v>117</v>
      </c>
      <c r="D166" s="40" t="s">
        <v>60</v>
      </c>
      <c r="E166" s="41" t="s">
        <v>185</v>
      </c>
      <c r="F166" s="42">
        <v>860</v>
      </c>
      <c r="G166" s="10"/>
    </row>
    <row r="167" spans="1:11" ht="25.5" customHeight="1">
      <c r="A167" s="34">
        <v>159</v>
      </c>
      <c r="B167" s="35">
        <v>412</v>
      </c>
      <c r="C167" s="36" t="s">
        <v>165</v>
      </c>
      <c r="D167" s="36"/>
      <c r="E167" s="56" t="s">
        <v>217</v>
      </c>
      <c r="F167" s="38">
        <f>SUM(F168)</f>
        <v>42</v>
      </c>
      <c r="G167" s="10"/>
    </row>
    <row r="168" spans="1:11" ht="25.5" customHeight="1">
      <c r="A168" s="34">
        <v>160</v>
      </c>
      <c r="B168" s="39">
        <v>412</v>
      </c>
      <c r="C168" s="40" t="s">
        <v>165</v>
      </c>
      <c r="D168" s="40" t="s">
        <v>60</v>
      </c>
      <c r="E168" s="41" t="s">
        <v>185</v>
      </c>
      <c r="F168" s="42">
        <v>42</v>
      </c>
      <c r="G168" s="10"/>
    </row>
    <row r="169" spans="1:11" ht="63" customHeight="1">
      <c r="A169" s="34">
        <v>161</v>
      </c>
      <c r="B169" s="35">
        <v>412</v>
      </c>
      <c r="C169" s="36" t="s">
        <v>218</v>
      </c>
      <c r="D169" s="36"/>
      <c r="E169" s="56" t="s">
        <v>339</v>
      </c>
      <c r="F169" s="38">
        <f>SUM(F170)</f>
        <v>152</v>
      </c>
      <c r="G169" s="10"/>
    </row>
    <row r="170" spans="1:11" ht="36.75" customHeight="1">
      <c r="A170" s="34">
        <v>162</v>
      </c>
      <c r="B170" s="39">
        <v>412</v>
      </c>
      <c r="C170" s="40" t="s">
        <v>218</v>
      </c>
      <c r="D170" s="40" t="s">
        <v>60</v>
      </c>
      <c r="E170" s="41" t="s">
        <v>185</v>
      </c>
      <c r="F170" s="42">
        <v>152</v>
      </c>
      <c r="G170" s="10"/>
    </row>
    <row r="171" spans="1:11" s="5" customFormat="1" ht="42" customHeight="1">
      <c r="A171" s="34">
        <v>163</v>
      </c>
      <c r="B171" s="35">
        <v>412</v>
      </c>
      <c r="C171" s="45" t="s">
        <v>139</v>
      </c>
      <c r="D171" s="45"/>
      <c r="E171" s="33" t="s">
        <v>363</v>
      </c>
      <c r="F171" s="38">
        <f>SUM(F172+F174+F176)</f>
        <v>83.3</v>
      </c>
      <c r="G171" s="10"/>
    </row>
    <row r="172" spans="1:11" s="5" customFormat="1" ht="50.25" customHeight="1">
      <c r="A172" s="34">
        <v>164</v>
      </c>
      <c r="B172" s="35">
        <v>412</v>
      </c>
      <c r="C172" s="36" t="s">
        <v>140</v>
      </c>
      <c r="D172" s="36"/>
      <c r="E172" s="56" t="s">
        <v>277</v>
      </c>
      <c r="F172" s="38">
        <f>F173</f>
        <v>58.5</v>
      </c>
      <c r="G172" s="10"/>
      <c r="H172" s="26"/>
      <c r="I172" s="26"/>
      <c r="J172" s="26"/>
      <c r="K172" s="26"/>
    </row>
    <row r="173" spans="1:11" s="5" customFormat="1" ht="44.25" customHeight="1">
      <c r="A173" s="34">
        <v>165</v>
      </c>
      <c r="B173" s="39">
        <v>412</v>
      </c>
      <c r="C173" s="40" t="s">
        <v>140</v>
      </c>
      <c r="D173" s="40" t="s">
        <v>49</v>
      </c>
      <c r="E173" s="41" t="s">
        <v>187</v>
      </c>
      <c r="F173" s="42">
        <v>58.5</v>
      </c>
      <c r="G173" s="10"/>
    </row>
    <row r="174" spans="1:11" ht="36" customHeight="1">
      <c r="A174" s="34">
        <v>166</v>
      </c>
      <c r="B174" s="43">
        <v>412</v>
      </c>
      <c r="C174" s="45" t="s">
        <v>141</v>
      </c>
      <c r="D174" s="45"/>
      <c r="E174" s="56" t="s">
        <v>278</v>
      </c>
      <c r="F174" s="38">
        <f>F175</f>
        <v>9.6999999999999993</v>
      </c>
      <c r="G174" s="11"/>
    </row>
    <row r="175" spans="1:11" ht="33.75" customHeight="1">
      <c r="A175" s="34">
        <v>167</v>
      </c>
      <c r="B175" s="46">
        <v>412</v>
      </c>
      <c r="C175" s="59" t="s">
        <v>141</v>
      </c>
      <c r="D175" s="59" t="s">
        <v>60</v>
      </c>
      <c r="E175" s="41" t="s">
        <v>185</v>
      </c>
      <c r="F175" s="42">
        <v>9.6999999999999993</v>
      </c>
      <c r="G175" s="10" t="e">
        <f>#REF!+#REF!+#REF!</f>
        <v>#REF!</v>
      </c>
    </row>
    <row r="176" spans="1:11" s="4" customFormat="1" ht="47.25" customHeight="1">
      <c r="A176" s="34">
        <v>168</v>
      </c>
      <c r="B176" s="43">
        <v>412</v>
      </c>
      <c r="C176" s="45" t="s">
        <v>142</v>
      </c>
      <c r="D176" s="59"/>
      <c r="E176" s="56" t="s">
        <v>279</v>
      </c>
      <c r="F176" s="38">
        <f>SUM(F177)</f>
        <v>15.1</v>
      </c>
      <c r="G176" s="12"/>
    </row>
    <row r="177" spans="1:7" s="4" customFormat="1" ht="27" customHeight="1">
      <c r="A177" s="34">
        <v>169</v>
      </c>
      <c r="B177" s="46">
        <v>412</v>
      </c>
      <c r="C177" s="59" t="s">
        <v>142</v>
      </c>
      <c r="D177" s="59" t="s">
        <v>60</v>
      </c>
      <c r="E177" s="41" t="s">
        <v>185</v>
      </c>
      <c r="F177" s="42">
        <v>15.1</v>
      </c>
      <c r="G177" s="12"/>
    </row>
    <row r="178" spans="1:7" s="5" customFormat="1" ht="41.25" customHeight="1">
      <c r="A178" s="34">
        <v>170</v>
      </c>
      <c r="B178" s="43">
        <v>412</v>
      </c>
      <c r="C178" s="45" t="s">
        <v>224</v>
      </c>
      <c r="D178" s="59"/>
      <c r="E178" s="33" t="s">
        <v>364</v>
      </c>
      <c r="F178" s="38">
        <f>SUM(F179)</f>
        <v>600</v>
      </c>
      <c r="G178" s="10"/>
    </row>
    <row r="179" spans="1:7" s="5" customFormat="1" ht="54" customHeight="1">
      <c r="A179" s="34">
        <v>171</v>
      </c>
      <c r="B179" s="43">
        <v>412</v>
      </c>
      <c r="C179" s="45" t="s">
        <v>366</v>
      </c>
      <c r="D179" s="59"/>
      <c r="E179" s="58" t="s">
        <v>223</v>
      </c>
      <c r="F179" s="38">
        <f>SUM(F180)</f>
        <v>600</v>
      </c>
      <c r="G179" s="10"/>
    </row>
    <row r="180" spans="1:7" s="5" customFormat="1" ht="33.75" customHeight="1">
      <c r="A180" s="34">
        <v>172</v>
      </c>
      <c r="B180" s="43">
        <v>412</v>
      </c>
      <c r="C180" s="45" t="s">
        <v>333</v>
      </c>
      <c r="D180" s="45"/>
      <c r="E180" s="33" t="s">
        <v>365</v>
      </c>
      <c r="F180" s="38">
        <f>SUM(F181)</f>
        <v>600</v>
      </c>
      <c r="G180" s="10"/>
    </row>
    <row r="181" spans="1:7" s="5" customFormat="1" ht="27" customHeight="1">
      <c r="A181" s="34">
        <v>173</v>
      </c>
      <c r="B181" s="46">
        <v>412</v>
      </c>
      <c r="C181" s="59" t="s">
        <v>333</v>
      </c>
      <c r="D181" s="59" t="s">
        <v>60</v>
      </c>
      <c r="E181" s="41" t="s">
        <v>185</v>
      </c>
      <c r="F181" s="42">
        <v>600</v>
      </c>
      <c r="G181" s="10"/>
    </row>
    <row r="182" spans="1:7" s="4" customFormat="1" ht="49.5" customHeight="1">
      <c r="A182" s="34">
        <v>174</v>
      </c>
      <c r="B182" s="35">
        <v>412</v>
      </c>
      <c r="C182" s="36" t="s">
        <v>180</v>
      </c>
      <c r="D182" s="36"/>
      <c r="E182" s="33" t="s">
        <v>280</v>
      </c>
      <c r="F182" s="38">
        <f>F183</f>
        <v>52</v>
      </c>
      <c r="G182" s="12"/>
    </row>
    <row r="183" spans="1:7" s="4" customFormat="1" ht="39.75" customHeight="1">
      <c r="A183" s="34">
        <v>175</v>
      </c>
      <c r="B183" s="35">
        <v>412</v>
      </c>
      <c r="C183" s="36" t="s">
        <v>145</v>
      </c>
      <c r="D183" s="36"/>
      <c r="E183" s="33" t="s">
        <v>239</v>
      </c>
      <c r="F183" s="38">
        <f>F184</f>
        <v>52</v>
      </c>
      <c r="G183" s="12"/>
    </row>
    <row r="184" spans="1:7" s="4" customFormat="1" ht="32.25" customHeight="1">
      <c r="A184" s="34">
        <v>176</v>
      </c>
      <c r="B184" s="39">
        <v>412</v>
      </c>
      <c r="C184" s="40" t="s">
        <v>145</v>
      </c>
      <c r="D184" s="40" t="s">
        <v>60</v>
      </c>
      <c r="E184" s="41" t="s">
        <v>185</v>
      </c>
      <c r="F184" s="42">
        <v>52</v>
      </c>
      <c r="G184" s="12"/>
    </row>
    <row r="185" spans="1:7" s="4" customFormat="1" ht="54.75" customHeight="1">
      <c r="A185" s="34">
        <v>177</v>
      </c>
      <c r="B185" s="43">
        <v>412</v>
      </c>
      <c r="C185" s="45" t="s">
        <v>256</v>
      </c>
      <c r="D185" s="45"/>
      <c r="E185" s="33" t="s">
        <v>207</v>
      </c>
      <c r="F185" s="38">
        <f>SUM(F186)</f>
        <v>690</v>
      </c>
      <c r="G185" s="12"/>
    </row>
    <row r="186" spans="1:7" s="4" customFormat="1" ht="39.75" customHeight="1">
      <c r="A186" s="34">
        <v>178</v>
      </c>
      <c r="B186" s="43">
        <v>412</v>
      </c>
      <c r="C186" s="45" t="s">
        <v>208</v>
      </c>
      <c r="D186" s="45"/>
      <c r="E186" s="56" t="s">
        <v>281</v>
      </c>
      <c r="F186" s="38">
        <f>SUM(F187)</f>
        <v>690</v>
      </c>
      <c r="G186" s="12"/>
    </row>
    <row r="187" spans="1:7" s="4" customFormat="1" ht="29.25" customHeight="1">
      <c r="A187" s="34">
        <v>179</v>
      </c>
      <c r="B187" s="46">
        <v>412</v>
      </c>
      <c r="C187" s="59" t="s">
        <v>208</v>
      </c>
      <c r="D187" s="59" t="s">
        <v>60</v>
      </c>
      <c r="E187" s="41" t="s">
        <v>185</v>
      </c>
      <c r="F187" s="42">
        <v>690</v>
      </c>
      <c r="G187" s="12"/>
    </row>
    <row r="188" spans="1:7" s="4" customFormat="1" ht="35.25" customHeight="1">
      <c r="A188" s="34">
        <v>180</v>
      </c>
      <c r="B188" s="43">
        <v>412</v>
      </c>
      <c r="C188" s="45" t="s">
        <v>261</v>
      </c>
      <c r="D188" s="45"/>
      <c r="E188" s="56" t="s">
        <v>259</v>
      </c>
      <c r="F188" s="38">
        <f>SUM(F189)</f>
        <v>10</v>
      </c>
      <c r="G188" s="12"/>
    </row>
    <row r="189" spans="1:7" s="4" customFormat="1" ht="48.75" customHeight="1">
      <c r="A189" s="34">
        <v>181</v>
      </c>
      <c r="B189" s="43">
        <v>412</v>
      </c>
      <c r="C189" s="45" t="s">
        <v>309</v>
      </c>
      <c r="D189" s="45"/>
      <c r="E189" s="52" t="s">
        <v>308</v>
      </c>
      <c r="F189" s="38">
        <f>SUM(F190)</f>
        <v>10</v>
      </c>
      <c r="G189" s="12"/>
    </row>
    <row r="190" spans="1:7" s="4" customFormat="1" ht="63" customHeight="1">
      <c r="A190" s="34">
        <v>182</v>
      </c>
      <c r="B190" s="43">
        <v>412</v>
      </c>
      <c r="C190" s="45" t="s">
        <v>260</v>
      </c>
      <c r="D190" s="45"/>
      <c r="E190" s="56" t="s">
        <v>367</v>
      </c>
      <c r="F190" s="38">
        <f>SUM(F191)</f>
        <v>10</v>
      </c>
      <c r="G190" s="12"/>
    </row>
    <row r="191" spans="1:7" s="4" customFormat="1" ht="29.25" customHeight="1">
      <c r="A191" s="34">
        <v>183</v>
      </c>
      <c r="B191" s="46">
        <v>412</v>
      </c>
      <c r="C191" s="59" t="s">
        <v>260</v>
      </c>
      <c r="D191" s="59" t="s">
        <v>60</v>
      </c>
      <c r="E191" s="41" t="s">
        <v>185</v>
      </c>
      <c r="F191" s="42">
        <v>10</v>
      </c>
      <c r="G191" s="12"/>
    </row>
    <row r="192" spans="1:7" s="4" customFormat="1" ht="27.75" customHeight="1">
      <c r="A192" s="34">
        <v>184</v>
      </c>
      <c r="B192" s="35">
        <v>500</v>
      </c>
      <c r="C192" s="36"/>
      <c r="D192" s="36"/>
      <c r="E192" s="37" t="s">
        <v>14</v>
      </c>
      <c r="F192" s="38">
        <f>SUM(F193+F202+F208+F221)</f>
        <v>16863.05</v>
      </c>
      <c r="G192" s="12"/>
    </row>
    <row r="193" spans="1:10" s="4" customFormat="1" ht="14.25" customHeight="1">
      <c r="A193" s="34">
        <v>185</v>
      </c>
      <c r="B193" s="35">
        <v>501</v>
      </c>
      <c r="C193" s="36"/>
      <c r="D193" s="36"/>
      <c r="E193" s="33" t="s">
        <v>15</v>
      </c>
      <c r="F193" s="38">
        <f>SUM(F194+F199)</f>
        <v>575.79999999999995</v>
      </c>
      <c r="G193" s="12"/>
    </row>
    <row r="194" spans="1:10" ht="41.25" customHeight="1">
      <c r="A194" s="34">
        <v>186</v>
      </c>
      <c r="B194" s="35">
        <v>501</v>
      </c>
      <c r="C194" s="36" t="s">
        <v>143</v>
      </c>
      <c r="D194" s="36"/>
      <c r="E194" s="50" t="s">
        <v>368</v>
      </c>
      <c r="F194" s="38">
        <f>SUM(F195+F197)</f>
        <v>500</v>
      </c>
      <c r="G194" s="10" t="e">
        <f>G195+#REF!+#REF!+#REF!</f>
        <v>#REF!</v>
      </c>
    </row>
    <row r="195" spans="1:10" ht="43.5" customHeight="1">
      <c r="A195" s="34">
        <v>187</v>
      </c>
      <c r="B195" s="35">
        <v>501</v>
      </c>
      <c r="C195" s="36" t="s">
        <v>144</v>
      </c>
      <c r="D195" s="40"/>
      <c r="E195" s="50" t="s">
        <v>227</v>
      </c>
      <c r="F195" s="38">
        <f>F196</f>
        <v>420</v>
      </c>
      <c r="G195" s="10" t="e">
        <f>G196+#REF!</f>
        <v>#REF!</v>
      </c>
    </row>
    <row r="196" spans="1:10" ht="34.5" customHeight="1">
      <c r="A196" s="34">
        <v>188</v>
      </c>
      <c r="B196" s="39">
        <v>501</v>
      </c>
      <c r="C196" s="40" t="s">
        <v>144</v>
      </c>
      <c r="D196" s="40" t="s">
        <v>60</v>
      </c>
      <c r="E196" s="41" t="s">
        <v>185</v>
      </c>
      <c r="F196" s="42">
        <v>420</v>
      </c>
      <c r="G196" s="10" t="e">
        <f>#REF!</f>
        <v>#REF!</v>
      </c>
      <c r="H196" s="93"/>
      <c r="I196" s="93"/>
      <c r="J196" s="93"/>
    </row>
    <row r="197" spans="1:10" ht="26.25" customHeight="1">
      <c r="A197" s="34">
        <v>189</v>
      </c>
      <c r="B197" s="35">
        <v>501</v>
      </c>
      <c r="C197" s="36" t="s">
        <v>228</v>
      </c>
      <c r="D197" s="36"/>
      <c r="E197" s="28" t="s">
        <v>229</v>
      </c>
      <c r="F197" s="38">
        <f>SUM(F198)</f>
        <v>80</v>
      </c>
      <c r="G197" s="10"/>
      <c r="H197" s="27"/>
      <c r="I197" s="27"/>
      <c r="J197" s="27"/>
    </row>
    <row r="198" spans="1:10" ht="32.25" customHeight="1">
      <c r="A198" s="34">
        <v>190</v>
      </c>
      <c r="B198" s="39">
        <v>501</v>
      </c>
      <c r="C198" s="40" t="s">
        <v>228</v>
      </c>
      <c r="D198" s="40" t="s">
        <v>60</v>
      </c>
      <c r="E198" s="41" t="s">
        <v>185</v>
      </c>
      <c r="F198" s="42">
        <v>80</v>
      </c>
      <c r="G198" s="10"/>
      <c r="H198" s="27"/>
      <c r="I198" s="27"/>
      <c r="J198" s="27"/>
    </row>
    <row r="199" spans="1:10" ht="69.75" customHeight="1">
      <c r="A199" s="34">
        <v>191</v>
      </c>
      <c r="B199" s="35">
        <v>501</v>
      </c>
      <c r="C199" s="36" t="s">
        <v>233</v>
      </c>
      <c r="D199" s="36"/>
      <c r="E199" s="56" t="s">
        <v>230</v>
      </c>
      <c r="F199" s="38">
        <f>SUM(F200)</f>
        <v>75.8</v>
      </c>
      <c r="G199" s="10"/>
      <c r="H199" s="27"/>
      <c r="I199" s="27"/>
      <c r="J199" s="27"/>
    </row>
    <row r="200" spans="1:10" ht="32.25" customHeight="1">
      <c r="A200" s="34">
        <v>192</v>
      </c>
      <c r="B200" s="35">
        <v>501</v>
      </c>
      <c r="C200" s="36" t="s">
        <v>232</v>
      </c>
      <c r="D200" s="36"/>
      <c r="E200" s="52" t="s">
        <v>231</v>
      </c>
      <c r="F200" s="38">
        <f>SUM(F201)</f>
        <v>75.8</v>
      </c>
      <c r="G200" s="10"/>
      <c r="H200" s="27"/>
      <c r="I200" s="27"/>
      <c r="J200" s="27"/>
    </row>
    <row r="201" spans="1:10" ht="32.25" customHeight="1">
      <c r="A201" s="34">
        <v>193</v>
      </c>
      <c r="B201" s="39">
        <v>501</v>
      </c>
      <c r="C201" s="40" t="s">
        <v>232</v>
      </c>
      <c r="D201" s="40" t="s">
        <v>60</v>
      </c>
      <c r="E201" s="41" t="s">
        <v>185</v>
      </c>
      <c r="F201" s="42">
        <v>75.8</v>
      </c>
      <c r="G201" s="10"/>
      <c r="H201" s="27"/>
      <c r="I201" s="27"/>
      <c r="J201" s="27"/>
    </row>
    <row r="202" spans="1:10" s="5" customFormat="1" ht="12.75" customHeight="1">
      <c r="A202" s="34">
        <v>194</v>
      </c>
      <c r="B202" s="35">
        <v>502</v>
      </c>
      <c r="C202" s="36"/>
      <c r="D202" s="36"/>
      <c r="E202" s="33" t="s">
        <v>16</v>
      </c>
      <c r="F202" s="38">
        <f>SUM(F203)</f>
        <v>2015</v>
      </c>
      <c r="G202" s="10">
        <v>1105</v>
      </c>
    </row>
    <row r="203" spans="1:10" ht="43.5" customHeight="1">
      <c r="A203" s="34">
        <v>195</v>
      </c>
      <c r="B203" s="35">
        <v>502</v>
      </c>
      <c r="C203" s="36" t="s">
        <v>283</v>
      </c>
      <c r="D203" s="36"/>
      <c r="E203" s="78" t="s">
        <v>398</v>
      </c>
      <c r="F203" s="38">
        <f>SUM(F204+F206)</f>
        <v>2015</v>
      </c>
      <c r="G203" s="10" t="e">
        <f>#REF!+#REF!+#REF!+#REF!</f>
        <v>#REF!</v>
      </c>
    </row>
    <row r="204" spans="1:10" ht="43.5" customHeight="1">
      <c r="A204" s="34">
        <v>196</v>
      </c>
      <c r="B204" s="35">
        <v>502</v>
      </c>
      <c r="C204" s="36" t="s">
        <v>282</v>
      </c>
      <c r="D204" s="36"/>
      <c r="E204" s="50" t="s">
        <v>394</v>
      </c>
      <c r="F204" s="38">
        <f>SUM(F205)</f>
        <v>50</v>
      </c>
      <c r="G204" s="10"/>
    </row>
    <row r="205" spans="1:10" ht="36.75" customHeight="1">
      <c r="A205" s="34">
        <v>197</v>
      </c>
      <c r="B205" s="39">
        <v>502</v>
      </c>
      <c r="C205" s="40" t="s">
        <v>282</v>
      </c>
      <c r="D205" s="40" t="s">
        <v>60</v>
      </c>
      <c r="E205" s="41" t="s">
        <v>185</v>
      </c>
      <c r="F205" s="42">
        <v>50</v>
      </c>
      <c r="G205" s="10"/>
    </row>
    <row r="206" spans="1:10" ht="67.5" customHeight="1">
      <c r="A206" s="34">
        <v>198</v>
      </c>
      <c r="B206" s="35">
        <v>502</v>
      </c>
      <c r="C206" s="36" t="s">
        <v>395</v>
      </c>
      <c r="D206" s="36"/>
      <c r="E206" s="50" t="s">
        <v>327</v>
      </c>
      <c r="F206" s="38">
        <f>SUM(F207)</f>
        <v>1965</v>
      </c>
      <c r="G206" s="10"/>
    </row>
    <row r="207" spans="1:10" ht="33" customHeight="1">
      <c r="A207" s="34">
        <v>199</v>
      </c>
      <c r="B207" s="39">
        <v>502</v>
      </c>
      <c r="C207" s="40" t="s">
        <v>395</v>
      </c>
      <c r="D207" s="40" t="s">
        <v>60</v>
      </c>
      <c r="E207" s="41" t="s">
        <v>185</v>
      </c>
      <c r="F207" s="42">
        <v>1965</v>
      </c>
      <c r="G207" s="10"/>
    </row>
    <row r="208" spans="1:10" ht="18.75" customHeight="1">
      <c r="A208" s="34">
        <v>200</v>
      </c>
      <c r="B208" s="35">
        <v>503</v>
      </c>
      <c r="C208" s="36"/>
      <c r="D208" s="36"/>
      <c r="E208" s="33" t="s">
        <v>17</v>
      </c>
      <c r="F208" s="38">
        <f>SUM(F209+F216)</f>
        <v>8929.25</v>
      </c>
      <c r="G208" s="11"/>
    </row>
    <row r="209" spans="1:10" ht="43.5" customHeight="1">
      <c r="A209" s="34">
        <v>201</v>
      </c>
      <c r="B209" s="35">
        <v>503</v>
      </c>
      <c r="C209" s="36" t="s">
        <v>143</v>
      </c>
      <c r="D209" s="36"/>
      <c r="E209" s="50" t="s">
        <v>368</v>
      </c>
      <c r="F209" s="38">
        <f>SUM(F210+F212+F214)</f>
        <v>8629.25</v>
      </c>
      <c r="G209" s="10" t="e">
        <f>#REF!+#REF!+#REF!+#REF!+#REF!</f>
        <v>#REF!</v>
      </c>
    </row>
    <row r="210" spans="1:10" s="5" customFormat="1" ht="23.25" customHeight="1">
      <c r="A210" s="34">
        <v>202</v>
      </c>
      <c r="B210" s="35">
        <v>503</v>
      </c>
      <c r="C210" s="36" t="s">
        <v>285</v>
      </c>
      <c r="D210" s="36"/>
      <c r="E210" s="33" t="s">
        <v>234</v>
      </c>
      <c r="F210" s="38">
        <f>F211</f>
        <v>4882.8</v>
      </c>
      <c r="G210" s="10">
        <v>150</v>
      </c>
    </row>
    <row r="211" spans="1:10" s="5" customFormat="1" ht="27.75" customHeight="1">
      <c r="A211" s="34">
        <v>203</v>
      </c>
      <c r="B211" s="39">
        <v>503</v>
      </c>
      <c r="C211" s="40" t="s">
        <v>285</v>
      </c>
      <c r="D211" s="40" t="s">
        <v>60</v>
      </c>
      <c r="E211" s="41" t="s">
        <v>185</v>
      </c>
      <c r="F211" s="42">
        <v>4882.8</v>
      </c>
      <c r="G211" s="10"/>
      <c r="H211" s="26"/>
    </row>
    <row r="212" spans="1:10" s="5" customFormat="1" ht="21.75" customHeight="1">
      <c r="A212" s="34">
        <v>204</v>
      </c>
      <c r="B212" s="35">
        <v>503</v>
      </c>
      <c r="C212" s="36" t="s">
        <v>286</v>
      </c>
      <c r="D212" s="36"/>
      <c r="E212" s="33" t="s">
        <v>18</v>
      </c>
      <c r="F212" s="38">
        <f>SUM(F213)</f>
        <v>734.2</v>
      </c>
      <c r="G212" s="10"/>
    </row>
    <row r="213" spans="1:10" s="4" customFormat="1" ht="30.75" customHeight="1">
      <c r="A213" s="34">
        <v>205</v>
      </c>
      <c r="B213" s="39">
        <v>503</v>
      </c>
      <c r="C213" s="40" t="s">
        <v>286</v>
      </c>
      <c r="D213" s="40" t="s">
        <v>60</v>
      </c>
      <c r="E213" s="41" t="s">
        <v>185</v>
      </c>
      <c r="F213" s="42">
        <v>734.2</v>
      </c>
      <c r="G213" s="12"/>
    </row>
    <row r="214" spans="1:10" ht="69" customHeight="1">
      <c r="A214" s="34">
        <v>206</v>
      </c>
      <c r="B214" s="35">
        <v>503</v>
      </c>
      <c r="C214" s="36" t="s">
        <v>287</v>
      </c>
      <c r="D214" s="36"/>
      <c r="E214" s="33" t="s">
        <v>284</v>
      </c>
      <c r="F214" s="38">
        <f>SUM(F215)</f>
        <v>3012.25</v>
      </c>
      <c r="G214" s="12">
        <v>50</v>
      </c>
    </row>
    <row r="215" spans="1:10" ht="27" customHeight="1">
      <c r="A215" s="34">
        <v>207</v>
      </c>
      <c r="B215" s="39">
        <v>503</v>
      </c>
      <c r="C215" s="40" t="s">
        <v>287</v>
      </c>
      <c r="D215" s="40" t="s">
        <v>60</v>
      </c>
      <c r="E215" s="41" t="s">
        <v>185</v>
      </c>
      <c r="F215" s="42">
        <v>3012.25</v>
      </c>
      <c r="G215" s="12"/>
      <c r="H215" s="93"/>
      <c r="I215" s="93"/>
      <c r="J215" s="93"/>
    </row>
    <row r="216" spans="1:10" ht="45" customHeight="1">
      <c r="A216" s="34">
        <v>208</v>
      </c>
      <c r="B216" s="35">
        <v>503</v>
      </c>
      <c r="C216" s="36" t="s">
        <v>248</v>
      </c>
      <c r="D216" s="36"/>
      <c r="E216" s="33" t="s">
        <v>344</v>
      </c>
      <c r="F216" s="38">
        <f>SUM(F217+F219)</f>
        <v>300</v>
      </c>
      <c r="G216" s="12"/>
    </row>
    <row r="217" spans="1:10" ht="41.25" customHeight="1">
      <c r="A217" s="34">
        <v>209</v>
      </c>
      <c r="B217" s="35">
        <v>503</v>
      </c>
      <c r="C217" s="36" t="s">
        <v>237</v>
      </c>
      <c r="D217" s="36"/>
      <c r="E217" s="56" t="s">
        <v>235</v>
      </c>
      <c r="F217" s="38">
        <f>SUM(F218)</f>
        <v>50</v>
      </c>
      <c r="G217" s="12"/>
    </row>
    <row r="218" spans="1:10" ht="35.25" customHeight="1">
      <c r="A218" s="34">
        <v>210</v>
      </c>
      <c r="B218" s="39">
        <v>503</v>
      </c>
      <c r="C218" s="40" t="s">
        <v>237</v>
      </c>
      <c r="D218" s="40" t="s">
        <v>60</v>
      </c>
      <c r="E218" s="41" t="s">
        <v>185</v>
      </c>
      <c r="F218" s="42">
        <v>50</v>
      </c>
      <c r="G218" s="12"/>
    </row>
    <row r="219" spans="1:10" ht="35.25" customHeight="1">
      <c r="A219" s="34">
        <v>211</v>
      </c>
      <c r="B219" s="35">
        <v>503</v>
      </c>
      <c r="C219" s="36" t="s">
        <v>238</v>
      </c>
      <c r="D219" s="36"/>
      <c r="E219" s="33" t="s">
        <v>236</v>
      </c>
      <c r="F219" s="38">
        <f>SUM(F220)</f>
        <v>250</v>
      </c>
      <c r="G219" s="12"/>
    </row>
    <row r="220" spans="1:10" ht="35.25" customHeight="1">
      <c r="A220" s="34">
        <v>212</v>
      </c>
      <c r="B220" s="39">
        <v>503</v>
      </c>
      <c r="C220" s="40" t="s">
        <v>238</v>
      </c>
      <c r="D220" s="40" t="s">
        <v>60</v>
      </c>
      <c r="E220" s="41" t="s">
        <v>185</v>
      </c>
      <c r="F220" s="42">
        <v>250</v>
      </c>
      <c r="G220" s="12"/>
    </row>
    <row r="221" spans="1:10" ht="22.5" customHeight="1">
      <c r="A221" s="34">
        <v>213</v>
      </c>
      <c r="B221" s="35">
        <v>505</v>
      </c>
      <c r="C221" s="36"/>
      <c r="D221" s="36"/>
      <c r="E221" s="33" t="s">
        <v>55</v>
      </c>
      <c r="F221" s="89">
        <f>SUM(F222+F227)</f>
        <v>5343</v>
      </c>
      <c r="G221" s="11"/>
    </row>
    <row r="222" spans="1:10" ht="42" customHeight="1">
      <c r="A222" s="34">
        <v>214</v>
      </c>
      <c r="B222" s="35">
        <v>505</v>
      </c>
      <c r="C222" s="36" t="s">
        <v>143</v>
      </c>
      <c r="D222" s="36"/>
      <c r="E222" s="50" t="s">
        <v>368</v>
      </c>
      <c r="F222" s="89">
        <f>SUM(F223+F225)</f>
        <v>4030</v>
      </c>
      <c r="G222" s="11"/>
    </row>
    <row r="223" spans="1:10" ht="42" customHeight="1">
      <c r="A223" s="34">
        <v>215</v>
      </c>
      <c r="B223" s="80">
        <v>505</v>
      </c>
      <c r="C223" s="81" t="s">
        <v>403</v>
      </c>
      <c r="D223" s="81"/>
      <c r="E223" s="88" t="s">
        <v>404</v>
      </c>
      <c r="F223" s="89">
        <f>SUM(F224)</f>
        <v>4000</v>
      </c>
      <c r="G223" s="11"/>
    </row>
    <row r="224" spans="1:10" ht="36" customHeight="1">
      <c r="A224" s="34">
        <v>216</v>
      </c>
      <c r="B224" s="84">
        <v>505</v>
      </c>
      <c r="C224" s="85" t="s">
        <v>403</v>
      </c>
      <c r="D224" s="85" t="s">
        <v>60</v>
      </c>
      <c r="E224" s="86" t="s">
        <v>185</v>
      </c>
      <c r="F224" s="79">
        <v>4000</v>
      </c>
      <c r="G224" s="11"/>
    </row>
    <row r="225" spans="1:7" ht="68.25" customHeight="1">
      <c r="A225" s="34">
        <v>217</v>
      </c>
      <c r="B225" s="35">
        <v>505</v>
      </c>
      <c r="C225" s="36" t="s">
        <v>369</v>
      </c>
      <c r="D225" s="36"/>
      <c r="E225" s="52" t="s">
        <v>101</v>
      </c>
      <c r="F225" s="38">
        <f>F226</f>
        <v>30</v>
      </c>
      <c r="G225" s="11"/>
    </row>
    <row r="226" spans="1:7" ht="45" customHeight="1">
      <c r="A226" s="34">
        <v>218</v>
      </c>
      <c r="B226" s="39">
        <v>505</v>
      </c>
      <c r="C226" s="40" t="s">
        <v>369</v>
      </c>
      <c r="D226" s="40" t="s">
        <v>49</v>
      </c>
      <c r="E226" s="41" t="s">
        <v>187</v>
      </c>
      <c r="F226" s="42">
        <v>30</v>
      </c>
      <c r="G226" s="11"/>
    </row>
    <row r="227" spans="1:7" ht="45" customHeight="1">
      <c r="A227" s="34">
        <v>219</v>
      </c>
      <c r="B227" s="35">
        <v>505</v>
      </c>
      <c r="C227" s="36" t="s">
        <v>162</v>
      </c>
      <c r="D227" s="36"/>
      <c r="E227" s="33" t="s">
        <v>370</v>
      </c>
      <c r="F227" s="38">
        <f>SUM(F228)</f>
        <v>1313</v>
      </c>
      <c r="G227" s="11"/>
    </row>
    <row r="228" spans="1:7" ht="45" customHeight="1">
      <c r="A228" s="34">
        <v>220</v>
      </c>
      <c r="B228" s="35">
        <v>505</v>
      </c>
      <c r="C228" s="36" t="s">
        <v>289</v>
      </c>
      <c r="D228" s="36"/>
      <c r="E228" s="50" t="s">
        <v>389</v>
      </c>
      <c r="F228" s="38">
        <f>SUM(F229:F230)</f>
        <v>1313</v>
      </c>
      <c r="G228" s="11"/>
    </row>
    <row r="229" spans="1:7" ht="32.25" customHeight="1">
      <c r="A229" s="34">
        <v>221</v>
      </c>
      <c r="B229" s="39">
        <v>505</v>
      </c>
      <c r="C229" s="40" t="s">
        <v>289</v>
      </c>
      <c r="D229" s="40" t="s">
        <v>60</v>
      </c>
      <c r="E229" s="41" t="s">
        <v>185</v>
      </c>
      <c r="F229" s="42">
        <v>393.5</v>
      </c>
      <c r="G229" s="11"/>
    </row>
    <row r="230" spans="1:7" ht="18" customHeight="1">
      <c r="A230" s="34">
        <v>222</v>
      </c>
      <c r="B230" s="39">
        <v>505</v>
      </c>
      <c r="C230" s="40" t="s">
        <v>289</v>
      </c>
      <c r="D230" s="40" t="s">
        <v>204</v>
      </c>
      <c r="E230" s="41" t="s">
        <v>205</v>
      </c>
      <c r="F230" s="42">
        <v>919.5</v>
      </c>
      <c r="G230" s="11"/>
    </row>
    <row r="231" spans="1:7" ht="24" customHeight="1">
      <c r="A231" s="34">
        <v>223</v>
      </c>
      <c r="B231" s="35">
        <v>600</v>
      </c>
      <c r="C231" s="36"/>
      <c r="D231" s="36"/>
      <c r="E231" s="37" t="s">
        <v>19</v>
      </c>
      <c r="F231" s="38">
        <f>SUM(F232)</f>
        <v>377.21</v>
      </c>
      <c r="G231" s="11"/>
    </row>
    <row r="232" spans="1:7" ht="30" customHeight="1">
      <c r="A232" s="34">
        <v>224</v>
      </c>
      <c r="B232" s="35">
        <v>603</v>
      </c>
      <c r="C232" s="36"/>
      <c r="D232" s="36"/>
      <c r="E232" s="33" t="s">
        <v>173</v>
      </c>
      <c r="F232" s="38">
        <f>SUM(F233)</f>
        <v>377.21</v>
      </c>
      <c r="G232" s="11"/>
    </row>
    <row r="233" spans="1:7" ht="39.75" customHeight="1">
      <c r="A233" s="34">
        <v>225</v>
      </c>
      <c r="B233" s="35">
        <v>603</v>
      </c>
      <c r="C233" s="36" t="s">
        <v>179</v>
      </c>
      <c r="D233" s="36"/>
      <c r="E233" s="33" t="s">
        <v>371</v>
      </c>
      <c r="F233" s="38">
        <f>SUM(F234)</f>
        <v>377.21</v>
      </c>
      <c r="G233" s="10" t="e">
        <f>G234</f>
        <v>#REF!</v>
      </c>
    </row>
    <row r="234" spans="1:7" ht="50.25" customHeight="1">
      <c r="A234" s="34">
        <v>226</v>
      </c>
      <c r="B234" s="35">
        <v>603</v>
      </c>
      <c r="C234" s="36" t="s">
        <v>146</v>
      </c>
      <c r="D234" s="40"/>
      <c r="E234" s="33" t="s">
        <v>74</v>
      </c>
      <c r="F234" s="38">
        <f>F235</f>
        <v>377.21</v>
      </c>
      <c r="G234" s="10" t="e">
        <f>G235+#REF!+#REF!</f>
        <v>#REF!</v>
      </c>
    </row>
    <row r="235" spans="1:7" ht="25.5" customHeight="1">
      <c r="A235" s="34">
        <v>227</v>
      </c>
      <c r="B235" s="39">
        <v>603</v>
      </c>
      <c r="C235" s="40" t="s">
        <v>146</v>
      </c>
      <c r="D235" s="40" t="s">
        <v>60</v>
      </c>
      <c r="E235" s="41" t="s">
        <v>185</v>
      </c>
      <c r="F235" s="42">
        <v>377.21</v>
      </c>
      <c r="G235" s="10">
        <f>G236</f>
        <v>581</v>
      </c>
    </row>
    <row r="236" spans="1:7" ht="21.75" customHeight="1">
      <c r="A236" s="34">
        <v>228</v>
      </c>
      <c r="B236" s="35">
        <v>700</v>
      </c>
      <c r="C236" s="36"/>
      <c r="D236" s="36"/>
      <c r="E236" s="37" t="s">
        <v>20</v>
      </c>
      <c r="F236" s="38">
        <f>SUM(F237+F249+F264+F269+F287)</f>
        <v>170247.71600000001</v>
      </c>
      <c r="G236" s="10">
        <f>G237</f>
        <v>581</v>
      </c>
    </row>
    <row r="237" spans="1:7" ht="22.5" customHeight="1">
      <c r="A237" s="34">
        <v>229</v>
      </c>
      <c r="B237" s="35">
        <v>701</v>
      </c>
      <c r="C237" s="36"/>
      <c r="D237" s="36"/>
      <c r="E237" s="33" t="s">
        <v>21</v>
      </c>
      <c r="F237" s="38">
        <f>SUM(F238)</f>
        <v>54682.998999999996</v>
      </c>
      <c r="G237" s="11">
        <v>581</v>
      </c>
    </row>
    <row r="238" spans="1:7" ht="44.25" customHeight="1">
      <c r="A238" s="34">
        <v>230</v>
      </c>
      <c r="B238" s="35">
        <v>701</v>
      </c>
      <c r="C238" s="36" t="s">
        <v>148</v>
      </c>
      <c r="D238" s="40"/>
      <c r="E238" s="33" t="s">
        <v>257</v>
      </c>
      <c r="F238" s="89">
        <f>SUM(F239+F244)</f>
        <v>54682.998999999996</v>
      </c>
      <c r="G238" s="11"/>
    </row>
    <row r="239" spans="1:7" ht="32.25" customHeight="1">
      <c r="A239" s="34">
        <v>231</v>
      </c>
      <c r="B239" s="35">
        <v>701</v>
      </c>
      <c r="C239" s="36" t="s">
        <v>372</v>
      </c>
      <c r="D239" s="36"/>
      <c r="E239" s="33" t="s">
        <v>290</v>
      </c>
      <c r="F239" s="38">
        <f>SUM(F240)</f>
        <v>33059.998999999996</v>
      </c>
      <c r="G239" s="11"/>
    </row>
    <row r="240" spans="1:7" ht="54" customHeight="1">
      <c r="A240" s="34">
        <v>232</v>
      </c>
      <c r="B240" s="35">
        <v>701</v>
      </c>
      <c r="C240" s="36" t="s">
        <v>149</v>
      </c>
      <c r="D240" s="36"/>
      <c r="E240" s="33" t="s">
        <v>75</v>
      </c>
      <c r="F240" s="38">
        <f>SUM(F241:F243)</f>
        <v>33059.998999999996</v>
      </c>
      <c r="G240" s="11"/>
    </row>
    <row r="241" spans="1:7" ht="29.25" customHeight="1">
      <c r="A241" s="34">
        <v>233</v>
      </c>
      <c r="B241" s="39">
        <v>701</v>
      </c>
      <c r="C241" s="40" t="s">
        <v>149</v>
      </c>
      <c r="D241" s="40" t="s">
        <v>40</v>
      </c>
      <c r="E241" s="41" t="s">
        <v>41</v>
      </c>
      <c r="F241" s="42">
        <v>13101.304</v>
      </c>
      <c r="G241" s="11"/>
    </row>
    <row r="242" spans="1:7" ht="36" customHeight="1">
      <c r="A242" s="34">
        <v>234</v>
      </c>
      <c r="B242" s="39">
        <v>701</v>
      </c>
      <c r="C242" s="40" t="s">
        <v>149</v>
      </c>
      <c r="D242" s="40" t="s">
        <v>60</v>
      </c>
      <c r="E242" s="41" t="s">
        <v>185</v>
      </c>
      <c r="F242" s="42">
        <v>17058.695</v>
      </c>
      <c r="G242" s="11"/>
    </row>
    <row r="243" spans="1:7" ht="26.25" customHeight="1">
      <c r="A243" s="34">
        <v>235</v>
      </c>
      <c r="B243" s="39">
        <v>701</v>
      </c>
      <c r="C243" s="40" t="s">
        <v>149</v>
      </c>
      <c r="D243" s="40" t="s">
        <v>181</v>
      </c>
      <c r="E243" s="41" t="s">
        <v>182</v>
      </c>
      <c r="F243" s="42">
        <v>2900</v>
      </c>
      <c r="G243" s="11"/>
    </row>
    <row r="244" spans="1:7" ht="62.25" customHeight="1">
      <c r="A244" s="34">
        <v>236</v>
      </c>
      <c r="B244" s="35">
        <v>701</v>
      </c>
      <c r="C244" s="36" t="s">
        <v>150</v>
      </c>
      <c r="D244" s="40"/>
      <c r="E244" s="33" t="s">
        <v>76</v>
      </c>
      <c r="F244" s="38">
        <f>SUM(F245+F247)</f>
        <v>21623</v>
      </c>
      <c r="G244" s="11"/>
    </row>
    <row r="245" spans="1:7" ht="81" customHeight="1">
      <c r="A245" s="34">
        <v>237</v>
      </c>
      <c r="B245" s="35">
        <v>701</v>
      </c>
      <c r="C245" s="36" t="s">
        <v>183</v>
      </c>
      <c r="D245" s="36"/>
      <c r="E245" s="33" t="s">
        <v>77</v>
      </c>
      <c r="F245" s="89">
        <f>SUM(F246)</f>
        <v>21109</v>
      </c>
      <c r="G245" s="10"/>
    </row>
    <row r="246" spans="1:7" ht="15.75" customHeight="1">
      <c r="A246" s="34">
        <v>238</v>
      </c>
      <c r="B246" s="39">
        <v>701</v>
      </c>
      <c r="C246" s="40" t="s">
        <v>183</v>
      </c>
      <c r="D246" s="40" t="s">
        <v>40</v>
      </c>
      <c r="E246" s="41" t="s">
        <v>41</v>
      </c>
      <c r="F246" s="79">
        <f>21084+25</f>
        <v>21109</v>
      </c>
      <c r="G246" s="10"/>
    </row>
    <row r="247" spans="1:7" ht="81" customHeight="1">
      <c r="A247" s="34">
        <v>239</v>
      </c>
      <c r="B247" s="35">
        <v>701</v>
      </c>
      <c r="C247" s="36" t="s">
        <v>294</v>
      </c>
      <c r="D247" s="36"/>
      <c r="E247" s="33" t="s">
        <v>78</v>
      </c>
      <c r="F247" s="38">
        <f>SUM(F248)</f>
        <v>514</v>
      </c>
      <c r="G247" s="10"/>
    </row>
    <row r="248" spans="1:7" ht="34.5" customHeight="1">
      <c r="A248" s="34">
        <v>240</v>
      </c>
      <c r="B248" s="39">
        <v>701</v>
      </c>
      <c r="C248" s="40" t="s">
        <v>294</v>
      </c>
      <c r="D248" s="40" t="s">
        <v>60</v>
      </c>
      <c r="E248" s="41" t="s">
        <v>185</v>
      </c>
      <c r="F248" s="42">
        <v>514</v>
      </c>
      <c r="G248" s="10"/>
    </row>
    <row r="249" spans="1:7" ht="27" customHeight="1">
      <c r="A249" s="34">
        <v>241</v>
      </c>
      <c r="B249" s="35">
        <v>702</v>
      </c>
      <c r="C249" s="36"/>
      <c r="D249" s="36"/>
      <c r="E249" s="33" t="s">
        <v>22</v>
      </c>
      <c r="F249" s="38">
        <f>SUM(F250+F261)</f>
        <v>102003.73000000001</v>
      </c>
      <c r="G249" s="10"/>
    </row>
    <row r="250" spans="1:7" ht="38.25" customHeight="1">
      <c r="A250" s="34">
        <v>242</v>
      </c>
      <c r="B250" s="35">
        <v>702</v>
      </c>
      <c r="C250" s="36" t="s">
        <v>148</v>
      </c>
      <c r="D250" s="36"/>
      <c r="E250" s="33" t="s">
        <v>257</v>
      </c>
      <c r="F250" s="89">
        <f>SUM(F251+F254+F259)</f>
        <v>96003.73000000001</v>
      </c>
      <c r="G250" s="10">
        <f>G252</f>
        <v>81276</v>
      </c>
    </row>
    <row r="251" spans="1:7" ht="35.25" customHeight="1">
      <c r="A251" s="34">
        <v>243</v>
      </c>
      <c r="B251" s="35">
        <v>702</v>
      </c>
      <c r="C251" s="36" t="s">
        <v>295</v>
      </c>
      <c r="D251" s="36"/>
      <c r="E251" s="33" t="s">
        <v>317</v>
      </c>
      <c r="F251" s="38">
        <f>F252</f>
        <v>41460.730000000003</v>
      </c>
      <c r="G251" s="10"/>
    </row>
    <row r="252" spans="1:7" ht="39.75" customHeight="1">
      <c r="A252" s="34">
        <v>244</v>
      </c>
      <c r="B252" s="35">
        <v>702</v>
      </c>
      <c r="C252" s="36" t="s">
        <v>296</v>
      </c>
      <c r="D252" s="36"/>
      <c r="E252" s="33" t="s">
        <v>79</v>
      </c>
      <c r="F252" s="38">
        <f>SUM(F253:F253)</f>
        <v>41460.730000000003</v>
      </c>
      <c r="G252" s="11">
        <v>81276</v>
      </c>
    </row>
    <row r="253" spans="1:7" ht="21.75" customHeight="1">
      <c r="A253" s="34">
        <v>245</v>
      </c>
      <c r="B253" s="39">
        <v>702</v>
      </c>
      <c r="C253" s="40" t="s">
        <v>296</v>
      </c>
      <c r="D253" s="40" t="s">
        <v>328</v>
      </c>
      <c r="E253" s="41" t="s">
        <v>329</v>
      </c>
      <c r="F253" s="42">
        <v>41460.730000000003</v>
      </c>
      <c r="G253" s="11"/>
    </row>
    <row r="254" spans="1:7" ht="87" customHeight="1">
      <c r="A254" s="34">
        <v>246</v>
      </c>
      <c r="B254" s="35">
        <v>702</v>
      </c>
      <c r="C254" s="36" t="s">
        <v>297</v>
      </c>
      <c r="D254" s="40"/>
      <c r="E254" s="33" t="s">
        <v>291</v>
      </c>
      <c r="F254" s="38">
        <f>SUM(F255+F257)</f>
        <v>49215</v>
      </c>
      <c r="G254" s="11"/>
    </row>
    <row r="255" spans="1:7" ht="78" customHeight="1">
      <c r="A255" s="34">
        <v>247</v>
      </c>
      <c r="B255" s="35">
        <v>702</v>
      </c>
      <c r="C255" s="36" t="s">
        <v>298</v>
      </c>
      <c r="D255" s="36"/>
      <c r="E255" s="33" t="s">
        <v>80</v>
      </c>
      <c r="F255" s="89">
        <f>SUM(F256:F256)</f>
        <v>47183</v>
      </c>
      <c r="G255" s="11"/>
    </row>
    <row r="256" spans="1:7" ht="15.75" customHeight="1">
      <c r="A256" s="34">
        <v>248</v>
      </c>
      <c r="B256" s="39">
        <v>702</v>
      </c>
      <c r="C256" s="40" t="s">
        <v>298</v>
      </c>
      <c r="D256" s="40" t="s">
        <v>328</v>
      </c>
      <c r="E256" s="41" t="s">
        <v>329</v>
      </c>
      <c r="F256" s="79">
        <f>47733-550</f>
        <v>47183</v>
      </c>
      <c r="G256" s="11"/>
    </row>
    <row r="257" spans="1:15" ht="115.5" customHeight="1">
      <c r="A257" s="34">
        <v>249</v>
      </c>
      <c r="B257" s="35">
        <v>702</v>
      </c>
      <c r="C257" s="36" t="s">
        <v>299</v>
      </c>
      <c r="D257" s="36"/>
      <c r="E257" s="48" t="s">
        <v>215</v>
      </c>
      <c r="F257" s="38">
        <f>SUM(F258:F258)</f>
        <v>2032</v>
      </c>
      <c r="G257" s="10"/>
    </row>
    <row r="258" spans="1:15" ht="23.25" customHeight="1">
      <c r="A258" s="34">
        <v>250</v>
      </c>
      <c r="B258" s="39">
        <v>702</v>
      </c>
      <c r="C258" s="40" t="s">
        <v>299</v>
      </c>
      <c r="D258" s="40" t="s">
        <v>328</v>
      </c>
      <c r="E258" s="41" t="s">
        <v>329</v>
      </c>
      <c r="F258" s="42">
        <v>2032</v>
      </c>
      <c r="G258" s="10"/>
    </row>
    <row r="259" spans="1:15" ht="42.75" customHeight="1">
      <c r="A259" s="34">
        <v>251</v>
      </c>
      <c r="B259" s="35">
        <v>702</v>
      </c>
      <c r="C259" s="36" t="s">
        <v>300</v>
      </c>
      <c r="D259" s="40"/>
      <c r="E259" s="33" t="s">
        <v>373</v>
      </c>
      <c r="F259" s="38">
        <f>SUM(F260:F260)</f>
        <v>5328</v>
      </c>
      <c r="G259" s="10" t="e">
        <f>#REF!</f>
        <v>#REF!</v>
      </c>
    </row>
    <row r="260" spans="1:15" ht="23.25" customHeight="1">
      <c r="A260" s="34">
        <v>252</v>
      </c>
      <c r="B260" s="39">
        <v>702</v>
      </c>
      <c r="C260" s="40" t="s">
        <v>300</v>
      </c>
      <c r="D260" s="40" t="s">
        <v>328</v>
      </c>
      <c r="E260" s="41" t="s">
        <v>329</v>
      </c>
      <c r="F260" s="42">
        <v>5328</v>
      </c>
      <c r="G260" s="10"/>
    </row>
    <row r="261" spans="1:15" ht="66.75" customHeight="1">
      <c r="A261" s="34">
        <v>253</v>
      </c>
      <c r="B261" s="80">
        <v>702</v>
      </c>
      <c r="C261" s="81" t="s">
        <v>190</v>
      </c>
      <c r="D261" s="81"/>
      <c r="E261" s="82" t="s">
        <v>374</v>
      </c>
      <c r="F261" s="89">
        <f>SUM(F262)</f>
        <v>6000</v>
      </c>
      <c r="G261" s="77"/>
    </row>
    <row r="262" spans="1:15" ht="63" customHeight="1">
      <c r="A262" s="34">
        <v>254</v>
      </c>
      <c r="B262" s="80">
        <v>702</v>
      </c>
      <c r="C262" s="81" t="s">
        <v>405</v>
      </c>
      <c r="D262" s="81"/>
      <c r="E262" s="90" t="s">
        <v>406</v>
      </c>
      <c r="F262" s="89">
        <f>SUM(F263)</f>
        <v>6000</v>
      </c>
      <c r="G262" s="77"/>
    </row>
    <row r="263" spans="1:15" ht="37.5" customHeight="1">
      <c r="A263" s="34">
        <v>255</v>
      </c>
      <c r="B263" s="84">
        <v>702</v>
      </c>
      <c r="C263" s="85" t="s">
        <v>405</v>
      </c>
      <c r="D263" s="85" t="s">
        <v>60</v>
      </c>
      <c r="E263" s="86" t="s">
        <v>185</v>
      </c>
      <c r="F263" s="79">
        <v>6000</v>
      </c>
      <c r="G263" s="77"/>
    </row>
    <row r="264" spans="1:15" ht="24" customHeight="1">
      <c r="A264" s="34">
        <v>256</v>
      </c>
      <c r="B264" s="35">
        <v>703</v>
      </c>
      <c r="C264" s="36"/>
      <c r="D264" s="36"/>
      <c r="E264" s="33" t="s">
        <v>202</v>
      </c>
      <c r="F264" s="38">
        <f>SUM(F265)</f>
        <v>9932.2000000000007</v>
      </c>
      <c r="G264" s="10"/>
    </row>
    <row r="265" spans="1:15" ht="40.5" customHeight="1">
      <c r="A265" s="34">
        <v>257</v>
      </c>
      <c r="B265" s="35">
        <v>703</v>
      </c>
      <c r="C265" s="36" t="s">
        <v>148</v>
      </c>
      <c r="D265" s="36"/>
      <c r="E265" s="33" t="s">
        <v>257</v>
      </c>
      <c r="F265" s="38">
        <f>SUM(F266)</f>
        <v>9932.2000000000007</v>
      </c>
      <c r="G265" s="10"/>
    </row>
    <row r="266" spans="1:15" ht="38.25" customHeight="1">
      <c r="A266" s="34">
        <v>258</v>
      </c>
      <c r="B266" s="35">
        <v>703</v>
      </c>
      <c r="C266" s="36" t="s">
        <v>301</v>
      </c>
      <c r="D266" s="36"/>
      <c r="E266" s="33" t="s">
        <v>292</v>
      </c>
      <c r="F266" s="38">
        <f>F267</f>
        <v>9932.2000000000007</v>
      </c>
      <c r="G266" s="10"/>
    </row>
    <row r="267" spans="1:15" ht="40.5" customHeight="1">
      <c r="A267" s="34">
        <v>259</v>
      </c>
      <c r="B267" s="35">
        <v>703</v>
      </c>
      <c r="C267" s="36" t="s">
        <v>302</v>
      </c>
      <c r="D267" s="36"/>
      <c r="E267" s="33" t="s">
        <v>81</v>
      </c>
      <c r="F267" s="38">
        <f>SUM(F268:F268)</f>
        <v>9932.2000000000007</v>
      </c>
      <c r="G267" s="10"/>
      <c r="K267" s="1">
        <v>702</v>
      </c>
      <c r="L267" s="2" t="s">
        <v>148</v>
      </c>
      <c r="M267" s="2"/>
      <c r="N267" s="19" t="s">
        <v>147</v>
      </c>
      <c r="O267" s="25" t="e">
        <f>SUM(#REF!+#REF!+#REF!+O276+O294)</f>
        <v>#REF!</v>
      </c>
    </row>
    <row r="268" spans="1:15" ht="17.25" customHeight="1">
      <c r="A268" s="34">
        <v>260</v>
      </c>
      <c r="B268" s="39">
        <v>703</v>
      </c>
      <c r="C268" s="40" t="s">
        <v>302</v>
      </c>
      <c r="D268" s="40" t="s">
        <v>328</v>
      </c>
      <c r="E268" s="41" t="s">
        <v>329</v>
      </c>
      <c r="F268" s="42">
        <v>9932.2000000000007</v>
      </c>
      <c r="G268" s="10"/>
    </row>
    <row r="269" spans="1:15" ht="25.5" customHeight="1">
      <c r="A269" s="34">
        <v>261</v>
      </c>
      <c r="B269" s="35">
        <v>707</v>
      </c>
      <c r="C269" s="36"/>
      <c r="D269" s="36"/>
      <c r="E269" s="33" t="s">
        <v>251</v>
      </c>
      <c r="F269" s="38">
        <f>SUM(F270+F274+F284)</f>
        <v>3526.1869999999999</v>
      </c>
      <c r="G269" s="10"/>
    </row>
    <row r="270" spans="1:15" ht="44.25" customHeight="1">
      <c r="A270" s="34">
        <v>262</v>
      </c>
      <c r="B270" s="35">
        <v>707</v>
      </c>
      <c r="C270" s="36" t="s">
        <v>131</v>
      </c>
      <c r="D270" s="36"/>
      <c r="E270" s="69" t="s">
        <v>399</v>
      </c>
      <c r="F270" s="38">
        <f>SUM(F271)</f>
        <v>29.2</v>
      </c>
      <c r="G270" s="10"/>
    </row>
    <row r="271" spans="1:15" ht="83.25" customHeight="1">
      <c r="A271" s="34">
        <v>263</v>
      </c>
      <c r="B271" s="35">
        <v>707</v>
      </c>
      <c r="C271" s="36" t="s">
        <v>332</v>
      </c>
      <c r="D271" s="36"/>
      <c r="E271" s="33" t="s">
        <v>247</v>
      </c>
      <c r="F271" s="38">
        <f>SUM(F272)</f>
        <v>29.2</v>
      </c>
      <c r="G271" s="10"/>
    </row>
    <row r="272" spans="1:15" ht="77.25" customHeight="1">
      <c r="A272" s="34">
        <v>264</v>
      </c>
      <c r="B272" s="35">
        <v>707</v>
      </c>
      <c r="C272" s="36" t="s">
        <v>151</v>
      </c>
      <c r="D272" s="36"/>
      <c r="E272" s="56" t="s">
        <v>254</v>
      </c>
      <c r="F272" s="38">
        <f>SUM(F273)</f>
        <v>29.2</v>
      </c>
      <c r="G272" s="10"/>
    </row>
    <row r="273" spans="1:7" ht="34.5" customHeight="1">
      <c r="A273" s="34">
        <v>265</v>
      </c>
      <c r="B273" s="39">
        <v>707</v>
      </c>
      <c r="C273" s="40" t="s">
        <v>151</v>
      </c>
      <c r="D273" s="40" t="s">
        <v>60</v>
      </c>
      <c r="E273" s="41" t="s">
        <v>185</v>
      </c>
      <c r="F273" s="42">
        <v>29.2</v>
      </c>
      <c r="G273" s="10"/>
    </row>
    <row r="274" spans="1:7" ht="39.75" customHeight="1">
      <c r="A274" s="34">
        <v>266</v>
      </c>
      <c r="B274" s="35">
        <v>707</v>
      </c>
      <c r="C274" s="36" t="s">
        <v>148</v>
      </c>
      <c r="D274" s="36"/>
      <c r="E274" s="33" t="s">
        <v>257</v>
      </c>
      <c r="F274" s="38">
        <f>SUM(F275)</f>
        <v>3481.9870000000001</v>
      </c>
      <c r="G274" s="10"/>
    </row>
    <row r="275" spans="1:7" ht="34.5" customHeight="1">
      <c r="A275" s="34">
        <v>267</v>
      </c>
      <c r="B275" s="35">
        <v>707</v>
      </c>
      <c r="C275" s="36" t="s">
        <v>303</v>
      </c>
      <c r="D275" s="36"/>
      <c r="E275" s="56" t="s">
        <v>240</v>
      </c>
      <c r="F275" s="38">
        <f>SUM(F276+F279+F281)</f>
        <v>3481.9870000000001</v>
      </c>
      <c r="G275" s="11"/>
    </row>
    <row r="276" spans="1:7" ht="30" customHeight="1">
      <c r="A276" s="34">
        <v>268</v>
      </c>
      <c r="B276" s="35">
        <v>707</v>
      </c>
      <c r="C276" s="36" t="s">
        <v>375</v>
      </c>
      <c r="D276" s="36"/>
      <c r="E276" s="33" t="s">
        <v>82</v>
      </c>
      <c r="F276" s="38">
        <f>SUM(F277:F278)</f>
        <v>1568.787</v>
      </c>
      <c r="G276" s="10">
        <f>G294</f>
        <v>21165</v>
      </c>
    </row>
    <row r="277" spans="1:7" s="4" customFormat="1" ht="27.75" customHeight="1">
      <c r="A277" s="34">
        <v>269</v>
      </c>
      <c r="B277" s="39">
        <v>707</v>
      </c>
      <c r="C277" s="40" t="s">
        <v>375</v>
      </c>
      <c r="D277" s="40" t="s">
        <v>60</v>
      </c>
      <c r="E277" s="41" t="s">
        <v>185</v>
      </c>
      <c r="F277" s="42">
        <v>649.97500000000002</v>
      </c>
      <c r="G277" s="12"/>
    </row>
    <row r="278" spans="1:7" s="4" customFormat="1" ht="22.5" customHeight="1">
      <c r="A278" s="34">
        <v>270</v>
      </c>
      <c r="B278" s="39">
        <v>707</v>
      </c>
      <c r="C278" s="40" t="s">
        <v>375</v>
      </c>
      <c r="D278" s="40" t="s">
        <v>328</v>
      </c>
      <c r="E278" s="41" t="s">
        <v>329</v>
      </c>
      <c r="F278" s="42">
        <v>918.81200000000001</v>
      </c>
      <c r="G278" s="12"/>
    </row>
    <row r="279" spans="1:7" s="4" customFormat="1" ht="68.25" customHeight="1">
      <c r="A279" s="34">
        <v>271</v>
      </c>
      <c r="B279" s="35">
        <v>707</v>
      </c>
      <c r="C279" s="36" t="s">
        <v>306</v>
      </c>
      <c r="D279" s="36"/>
      <c r="E279" s="48" t="s">
        <v>305</v>
      </c>
      <c r="F279" s="38">
        <f>SUM(F280:F280)</f>
        <v>210</v>
      </c>
      <c r="G279" s="12"/>
    </row>
    <row r="280" spans="1:7" s="4" customFormat="1" ht="18.75" customHeight="1">
      <c r="A280" s="34">
        <v>272</v>
      </c>
      <c r="B280" s="39">
        <v>707</v>
      </c>
      <c r="C280" s="40" t="s">
        <v>306</v>
      </c>
      <c r="D280" s="40" t="s">
        <v>328</v>
      </c>
      <c r="E280" s="41" t="s">
        <v>329</v>
      </c>
      <c r="F280" s="42">
        <v>210</v>
      </c>
      <c r="G280" s="12"/>
    </row>
    <row r="281" spans="1:7" s="4" customFormat="1" ht="36.75" customHeight="1">
      <c r="A281" s="34">
        <v>273</v>
      </c>
      <c r="B281" s="35">
        <v>707</v>
      </c>
      <c r="C281" s="36" t="s">
        <v>304</v>
      </c>
      <c r="D281" s="36"/>
      <c r="E281" s="33" t="s">
        <v>293</v>
      </c>
      <c r="F281" s="38">
        <f>SUM(F282:F283)</f>
        <v>1703.2</v>
      </c>
      <c r="G281" s="12"/>
    </row>
    <row r="282" spans="1:7" s="4" customFormat="1" ht="32.25" customHeight="1">
      <c r="A282" s="34">
        <v>274</v>
      </c>
      <c r="B282" s="39">
        <v>707</v>
      </c>
      <c r="C282" s="40" t="s">
        <v>304</v>
      </c>
      <c r="D282" s="40" t="s">
        <v>60</v>
      </c>
      <c r="E282" s="41" t="s">
        <v>185</v>
      </c>
      <c r="F282" s="42">
        <v>971.36</v>
      </c>
      <c r="G282" s="12"/>
    </row>
    <row r="283" spans="1:7" s="4" customFormat="1" ht="20.25" customHeight="1">
      <c r="A283" s="34">
        <v>275</v>
      </c>
      <c r="B283" s="39">
        <v>707</v>
      </c>
      <c r="C283" s="40" t="s">
        <v>304</v>
      </c>
      <c r="D283" s="40" t="s">
        <v>328</v>
      </c>
      <c r="E283" s="41" t="s">
        <v>329</v>
      </c>
      <c r="F283" s="42">
        <v>731.84</v>
      </c>
      <c r="G283" s="12"/>
    </row>
    <row r="284" spans="1:7" s="4" customFormat="1" ht="43.5" customHeight="1">
      <c r="A284" s="34">
        <v>276</v>
      </c>
      <c r="B284" s="35">
        <v>707</v>
      </c>
      <c r="C284" s="36" t="s">
        <v>387</v>
      </c>
      <c r="D284" s="36"/>
      <c r="E284" s="33" t="s">
        <v>377</v>
      </c>
      <c r="F284" s="38">
        <f>SUM(F285)</f>
        <v>15</v>
      </c>
      <c r="G284" s="12"/>
    </row>
    <row r="285" spans="1:7" s="4" customFormat="1" ht="30.75" customHeight="1">
      <c r="A285" s="34">
        <v>277</v>
      </c>
      <c r="B285" s="35">
        <v>707</v>
      </c>
      <c r="C285" s="36" t="s">
        <v>378</v>
      </c>
      <c r="D285" s="36"/>
      <c r="E285" s="33" t="s">
        <v>390</v>
      </c>
      <c r="F285" s="38">
        <f>SUM(F286)</f>
        <v>15</v>
      </c>
      <c r="G285" s="12"/>
    </row>
    <row r="286" spans="1:7" s="4" customFormat="1" ht="27" customHeight="1">
      <c r="A286" s="34">
        <v>278</v>
      </c>
      <c r="B286" s="39">
        <v>707</v>
      </c>
      <c r="C286" s="40" t="s">
        <v>378</v>
      </c>
      <c r="D286" s="40" t="s">
        <v>60</v>
      </c>
      <c r="E286" s="41" t="s">
        <v>185</v>
      </c>
      <c r="F286" s="42">
        <v>15</v>
      </c>
      <c r="G286" s="12"/>
    </row>
    <row r="287" spans="1:7" s="4" customFormat="1" ht="20.25" customHeight="1">
      <c r="A287" s="34">
        <v>279</v>
      </c>
      <c r="B287" s="35">
        <v>709</v>
      </c>
      <c r="C287" s="36"/>
      <c r="D287" s="36"/>
      <c r="E287" s="33" t="s">
        <v>330</v>
      </c>
      <c r="F287" s="38">
        <f>SUM(F288)</f>
        <v>102.6</v>
      </c>
      <c r="G287" s="12"/>
    </row>
    <row r="288" spans="1:7" s="4" customFormat="1" ht="39.75" customHeight="1">
      <c r="A288" s="34">
        <v>280</v>
      </c>
      <c r="B288" s="35">
        <v>709</v>
      </c>
      <c r="C288" s="36" t="s">
        <v>148</v>
      </c>
      <c r="D288" s="36"/>
      <c r="E288" s="33" t="s">
        <v>257</v>
      </c>
      <c r="F288" s="38">
        <f>SUM(F289+F292)</f>
        <v>102.6</v>
      </c>
      <c r="G288" s="12"/>
    </row>
    <row r="289" spans="1:7" s="4" customFormat="1" ht="39" customHeight="1">
      <c r="A289" s="34">
        <v>281</v>
      </c>
      <c r="B289" s="35">
        <v>709</v>
      </c>
      <c r="C289" s="36" t="s">
        <v>303</v>
      </c>
      <c r="D289" s="36"/>
      <c r="E289" s="56" t="s">
        <v>240</v>
      </c>
      <c r="F289" s="38">
        <f>SUM(F290)</f>
        <v>12.6</v>
      </c>
      <c r="G289" s="12"/>
    </row>
    <row r="290" spans="1:7" s="4" customFormat="1" ht="66" customHeight="1">
      <c r="A290" s="34">
        <v>282</v>
      </c>
      <c r="B290" s="35">
        <v>709</v>
      </c>
      <c r="C290" s="36" t="s">
        <v>306</v>
      </c>
      <c r="D290" s="36"/>
      <c r="E290" s="48" t="s">
        <v>305</v>
      </c>
      <c r="F290" s="38">
        <f>SUM(F291)</f>
        <v>12.6</v>
      </c>
      <c r="G290" s="12"/>
    </row>
    <row r="291" spans="1:7" s="4" customFormat="1" ht="27.75" customHeight="1">
      <c r="A291" s="34">
        <v>283</v>
      </c>
      <c r="B291" s="39">
        <v>709</v>
      </c>
      <c r="C291" s="40" t="s">
        <v>306</v>
      </c>
      <c r="D291" s="40" t="s">
        <v>60</v>
      </c>
      <c r="E291" s="41" t="s">
        <v>185</v>
      </c>
      <c r="F291" s="42">
        <v>12.6</v>
      </c>
      <c r="G291" s="12"/>
    </row>
    <row r="292" spans="1:7" s="4" customFormat="1" ht="46.5" customHeight="1">
      <c r="A292" s="34">
        <v>284</v>
      </c>
      <c r="B292" s="35">
        <v>709</v>
      </c>
      <c r="C292" s="36" t="s">
        <v>376</v>
      </c>
      <c r="D292" s="36"/>
      <c r="E292" s="33" t="s">
        <v>379</v>
      </c>
      <c r="F292" s="38">
        <f>SUM(F293)</f>
        <v>90</v>
      </c>
      <c r="G292" s="12"/>
    </row>
    <row r="293" spans="1:7" s="4" customFormat="1" ht="27.75" customHeight="1">
      <c r="A293" s="34">
        <v>285</v>
      </c>
      <c r="B293" s="39">
        <v>709</v>
      </c>
      <c r="C293" s="40" t="s">
        <v>376</v>
      </c>
      <c r="D293" s="40" t="s">
        <v>380</v>
      </c>
      <c r="E293" s="41" t="s">
        <v>381</v>
      </c>
      <c r="F293" s="42">
        <v>90</v>
      </c>
      <c r="G293" s="12"/>
    </row>
    <row r="294" spans="1:7" ht="21.75" customHeight="1">
      <c r="A294" s="34">
        <v>286</v>
      </c>
      <c r="B294" s="35">
        <v>800</v>
      </c>
      <c r="C294" s="36"/>
      <c r="D294" s="36"/>
      <c r="E294" s="37" t="s">
        <v>36</v>
      </c>
      <c r="F294" s="38">
        <f>F295</f>
        <v>31094.55</v>
      </c>
      <c r="G294" s="11">
        <v>21165</v>
      </c>
    </row>
    <row r="295" spans="1:7" s="5" customFormat="1" ht="15.75" customHeight="1">
      <c r="A295" s="34">
        <v>287</v>
      </c>
      <c r="B295" s="35">
        <v>801</v>
      </c>
      <c r="C295" s="36"/>
      <c r="D295" s="36"/>
      <c r="E295" s="33" t="s">
        <v>23</v>
      </c>
      <c r="F295" s="38">
        <f>SUM(F296)</f>
        <v>31094.55</v>
      </c>
      <c r="G295" s="10"/>
    </row>
    <row r="296" spans="1:7" ht="41.25" customHeight="1">
      <c r="A296" s="34">
        <v>288</v>
      </c>
      <c r="B296" s="35">
        <v>801</v>
      </c>
      <c r="C296" s="36" t="s">
        <v>152</v>
      </c>
      <c r="D296" s="40"/>
      <c r="E296" s="33" t="s">
        <v>255</v>
      </c>
      <c r="F296" s="38">
        <f>SUM(F297+F301+F304+F308+F310+F312)</f>
        <v>31094.55</v>
      </c>
      <c r="G296" s="10" t="e">
        <f>#REF!+G297+#REF!+#REF!+#REF!</f>
        <v>#REF!</v>
      </c>
    </row>
    <row r="297" spans="1:7" ht="30.75" customHeight="1">
      <c r="A297" s="34">
        <v>289</v>
      </c>
      <c r="B297" s="35">
        <v>801</v>
      </c>
      <c r="C297" s="36" t="s">
        <v>153</v>
      </c>
      <c r="D297" s="36"/>
      <c r="E297" s="33" t="s">
        <v>83</v>
      </c>
      <c r="F297" s="38">
        <f>SUM(F298:F300)</f>
        <v>16056.599999999999</v>
      </c>
      <c r="G297" s="10" t="e">
        <f>#REF!+G301</f>
        <v>#REF!</v>
      </c>
    </row>
    <row r="298" spans="1:7" ht="21" customHeight="1">
      <c r="A298" s="34">
        <v>290</v>
      </c>
      <c r="B298" s="39">
        <v>801</v>
      </c>
      <c r="C298" s="40" t="s">
        <v>153</v>
      </c>
      <c r="D298" s="40" t="s">
        <v>40</v>
      </c>
      <c r="E298" s="41" t="s">
        <v>41</v>
      </c>
      <c r="F298" s="42">
        <v>11818.8</v>
      </c>
      <c r="G298" s="10"/>
    </row>
    <row r="299" spans="1:7" ht="35.25" customHeight="1">
      <c r="A299" s="34">
        <v>291</v>
      </c>
      <c r="B299" s="39">
        <v>801</v>
      </c>
      <c r="C299" s="40" t="s">
        <v>153</v>
      </c>
      <c r="D299" s="40" t="s">
        <v>60</v>
      </c>
      <c r="E299" s="41" t="s">
        <v>185</v>
      </c>
      <c r="F299" s="42">
        <v>3248.8</v>
      </c>
      <c r="G299" s="10"/>
    </row>
    <row r="300" spans="1:7" ht="18" customHeight="1">
      <c r="A300" s="34">
        <v>292</v>
      </c>
      <c r="B300" s="39">
        <v>801</v>
      </c>
      <c r="C300" s="40" t="s">
        <v>153</v>
      </c>
      <c r="D300" s="40" t="s">
        <v>181</v>
      </c>
      <c r="E300" s="41" t="s">
        <v>182</v>
      </c>
      <c r="F300" s="42">
        <v>989</v>
      </c>
      <c r="G300" s="10"/>
    </row>
    <row r="301" spans="1:7" ht="45" customHeight="1">
      <c r="A301" s="34">
        <v>293</v>
      </c>
      <c r="B301" s="67">
        <v>801</v>
      </c>
      <c r="C301" s="68" t="s">
        <v>154</v>
      </c>
      <c r="D301" s="68"/>
      <c r="E301" s="69" t="s">
        <v>84</v>
      </c>
      <c r="F301" s="70">
        <f>SUM(F302:F303)</f>
        <v>4410.82</v>
      </c>
      <c r="G301" s="13" t="e">
        <f>#REF!</f>
        <v>#REF!</v>
      </c>
    </row>
    <row r="302" spans="1:7" s="4" customFormat="1" ht="26.25" customHeight="1">
      <c r="A302" s="34">
        <v>294</v>
      </c>
      <c r="B302" s="39">
        <v>801</v>
      </c>
      <c r="C302" s="40" t="s">
        <v>154</v>
      </c>
      <c r="D302" s="40" t="s">
        <v>40</v>
      </c>
      <c r="E302" s="41" t="s">
        <v>41</v>
      </c>
      <c r="F302" s="42">
        <f>3281.2+445.32</f>
        <v>3726.52</v>
      </c>
      <c r="G302" s="16"/>
    </row>
    <row r="303" spans="1:7" ht="26.25" customHeight="1">
      <c r="A303" s="34">
        <v>295</v>
      </c>
      <c r="B303" s="39">
        <v>801</v>
      </c>
      <c r="C303" s="40" t="s">
        <v>154</v>
      </c>
      <c r="D303" s="40" t="s">
        <v>60</v>
      </c>
      <c r="E303" s="41" t="s">
        <v>185</v>
      </c>
      <c r="F303" s="42">
        <f>662.2+22.1</f>
        <v>684.30000000000007</v>
      </c>
      <c r="G303" s="13"/>
    </row>
    <row r="304" spans="1:7" s="4" customFormat="1" ht="41.25" customHeight="1">
      <c r="A304" s="34">
        <v>296</v>
      </c>
      <c r="B304" s="35">
        <v>801</v>
      </c>
      <c r="C304" s="36" t="s">
        <v>155</v>
      </c>
      <c r="D304" s="40"/>
      <c r="E304" s="33" t="s">
        <v>85</v>
      </c>
      <c r="F304" s="38">
        <f>SUM(F305:F307)</f>
        <v>3715.6800000000003</v>
      </c>
      <c r="G304" s="16"/>
    </row>
    <row r="305" spans="1:8" s="5" customFormat="1" ht="20.25" customHeight="1">
      <c r="A305" s="34">
        <v>297</v>
      </c>
      <c r="B305" s="39">
        <v>801</v>
      </c>
      <c r="C305" s="40" t="s">
        <v>155</v>
      </c>
      <c r="D305" s="40" t="s">
        <v>40</v>
      </c>
      <c r="E305" s="41" t="s">
        <v>64</v>
      </c>
      <c r="F305" s="42">
        <v>2533.4760000000001</v>
      </c>
      <c r="G305" s="13"/>
    </row>
    <row r="306" spans="1:8" s="4" customFormat="1" ht="33" customHeight="1">
      <c r="A306" s="34">
        <v>298</v>
      </c>
      <c r="B306" s="39">
        <v>801</v>
      </c>
      <c r="C306" s="40" t="s">
        <v>155</v>
      </c>
      <c r="D306" s="40" t="s">
        <v>60</v>
      </c>
      <c r="E306" s="41" t="s">
        <v>185</v>
      </c>
      <c r="F306" s="42">
        <v>1180.204</v>
      </c>
      <c r="G306" s="16"/>
    </row>
    <row r="307" spans="1:8" s="4" customFormat="1" ht="16.5" customHeight="1">
      <c r="A307" s="34">
        <v>299</v>
      </c>
      <c r="B307" s="39">
        <v>801</v>
      </c>
      <c r="C307" s="40" t="s">
        <v>155</v>
      </c>
      <c r="D307" s="40" t="s">
        <v>181</v>
      </c>
      <c r="E307" s="41" t="s">
        <v>342</v>
      </c>
      <c r="F307" s="42">
        <v>2</v>
      </c>
      <c r="G307" s="16"/>
    </row>
    <row r="308" spans="1:8" s="4" customFormat="1" ht="46.5" customHeight="1">
      <c r="A308" s="34">
        <v>300</v>
      </c>
      <c r="B308" s="35">
        <v>801</v>
      </c>
      <c r="C308" s="36" t="s">
        <v>156</v>
      </c>
      <c r="D308" s="40"/>
      <c r="E308" s="33" t="s">
        <v>86</v>
      </c>
      <c r="F308" s="38">
        <f>F309</f>
        <v>316</v>
      </c>
      <c r="G308" s="16"/>
    </row>
    <row r="309" spans="1:8" ht="30.75" customHeight="1">
      <c r="A309" s="34">
        <v>301</v>
      </c>
      <c r="B309" s="39">
        <v>801</v>
      </c>
      <c r="C309" s="40" t="s">
        <v>156</v>
      </c>
      <c r="D309" s="40" t="s">
        <v>60</v>
      </c>
      <c r="E309" s="41" t="s">
        <v>185</v>
      </c>
      <c r="F309" s="42">
        <v>316</v>
      </c>
      <c r="G309" s="10" t="e">
        <f>#REF!+G310+#REF!+#REF!</f>
        <v>#REF!</v>
      </c>
    </row>
    <row r="310" spans="1:8" ht="24.75" customHeight="1">
      <c r="A310" s="34">
        <v>302</v>
      </c>
      <c r="B310" s="35">
        <v>801</v>
      </c>
      <c r="C310" s="36" t="s">
        <v>157</v>
      </c>
      <c r="D310" s="40"/>
      <c r="E310" s="33" t="s">
        <v>87</v>
      </c>
      <c r="F310" s="38">
        <f>F311</f>
        <v>632.75</v>
      </c>
      <c r="G310" s="10" t="e">
        <f>G311</f>
        <v>#REF!</v>
      </c>
    </row>
    <row r="311" spans="1:8" ht="32.25" customHeight="1">
      <c r="A311" s="34">
        <v>303</v>
      </c>
      <c r="B311" s="39">
        <v>801</v>
      </c>
      <c r="C311" s="40" t="s">
        <v>157</v>
      </c>
      <c r="D311" s="40" t="s">
        <v>60</v>
      </c>
      <c r="E311" s="41" t="s">
        <v>185</v>
      </c>
      <c r="F311" s="42">
        <v>632.75</v>
      </c>
      <c r="G311" s="10" t="e">
        <f>#REF!</f>
        <v>#REF!</v>
      </c>
    </row>
    <row r="312" spans="1:8" ht="31.5" customHeight="1">
      <c r="A312" s="34">
        <v>304</v>
      </c>
      <c r="B312" s="35">
        <v>801</v>
      </c>
      <c r="C312" s="36" t="s">
        <v>213</v>
      </c>
      <c r="D312" s="36"/>
      <c r="E312" s="33" t="s">
        <v>214</v>
      </c>
      <c r="F312" s="38">
        <f>SUM(F313)</f>
        <v>5962.7</v>
      </c>
      <c r="G312" s="10"/>
    </row>
    <row r="313" spans="1:8" ht="24.75" customHeight="1">
      <c r="A313" s="34">
        <v>305</v>
      </c>
      <c r="B313" s="39">
        <v>801</v>
      </c>
      <c r="C313" s="40" t="s">
        <v>213</v>
      </c>
      <c r="D313" s="40" t="s">
        <v>40</v>
      </c>
      <c r="E313" s="41" t="s">
        <v>64</v>
      </c>
      <c r="F313" s="42">
        <v>5962.7</v>
      </c>
      <c r="G313" s="10"/>
    </row>
    <row r="314" spans="1:8" ht="16.5" customHeight="1">
      <c r="A314" s="34">
        <v>306</v>
      </c>
      <c r="B314" s="35">
        <v>1000</v>
      </c>
      <c r="C314" s="36"/>
      <c r="D314" s="36"/>
      <c r="E314" s="37" t="s">
        <v>24</v>
      </c>
      <c r="F314" s="38">
        <f>SUM(F315+F319+F348)</f>
        <v>30641.303999999996</v>
      </c>
      <c r="G314" s="11"/>
    </row>
    <row r="315" spans="1:8" ht="15.75" customHeight="1">
      <c r="A315" s="34">
        <v>307</v>
      </c>
      <c r="B315" s="35">
        <v>1001</v>
      </c>
      <c r="C315" s="36"/>
      <c r="D315" s="36"/>
      <c r="E315" s="33" t="s">
        <v>29</v>
      </c>
      <c r="F315" s="38">
        <f>SUM(F316)</f>
        <v>2183.1999999999998</v>
      </c>
      <c r="G315" s="10" t="e">
        <f>#REF!</f>
        <v>#REF!</v>
      </c>
    </row>
    <row r="316" spans="1:8" ht="42" customHeight="1">
      <c r="A316" s="34">
        <v>308</v>
      </c>
      <c r="B316" s="35">
        <v>1001</v>
      </c>
      <c r="C316" s="36" t="s">
        <v>113</v>
      </c>
      <c r="D316" s="36"/>
      <c r="E316" s="33" t="s">
        <v>382</v>
      </c>
      <c r="F316" s="38">
        <f>F317</f>
        <v>2183.1999999999998</v>
      </c>
      <c r="G316" s="10"/>
    </row>
    <row r="317" spans="1:8" s="4" customFormat="1" ht="63.75" customHeight="1">
      <c r="A317" s="34">
        <v>309</v>
      </c>
      <c r="B317" s="35">
        <v>1001</v>
      </c>
      <c r="C317" s="36" t="s">
        <v>158</v>
      </c>
      <c r="D317" s="36"/>
      <c r="E317" s="50" t="s">
        <v>88</v>
      </c>
      <c r="F317" s="38">
        <f>F318</f>
        <v>2183.1999999999998</v>
      </c>
      <c r="G317" s="12"/>
      <c r="H317" s="5"/>
    </row>
    <row r="318" spans="1:8" ht="29.25" customHeight="1">
      <c r="A318" s="34">
        <v>310</v>
      </c>
      <c r="B318" s="39">
        <v>1001</v>
      </c>
      <c r="C318" s="40" t="s">
        <v>158</v>
      </c>
      <c r="D318" s="59" t="s">
        <v>44</v>
      </c>
      <c r="E318" s="41" t="s">
        <v>45</v>
      </c>
      <c r="F318" s="42">
        <v>2183.1999999999998</v>
      </c>
      <c r="G318" s="10" t="e">
        <f>G319+#REF!</f>
        <v>#REF!</v>
      </c>
    </row>
    <row r="319" spans="1:8" s="4" customFormat="1" ht="18.75" customHeight="1">
      <c r="A319" s="34">
        <v>311</v>
      </c>
      <c r="B319" s="35">
        <v>1003</v>
      </c>
      <c r="C319" s="36"/>
      <c r="D319" s="36"/>
      <c r="E319" s="33" t="s">
        <v>26</v>
      </c>
      <c r="F319" s="38">
        <f>SUM(F320+F330+F335+F338+F342+F345)</f>
        <v>26383.503999999997</v>
      </c>
      <c r="G319" s="12" t="e">
        <f>#REF!</f>
        <v>#REF!</v>
      </c>
    </row>
    <row r="320" spans="1:8" s="5" customFormat="1" ht="39.75" customHeight="1">
      <c r="A320" s="34">
        <v>312</v>
      </c>
      <c r="B320" s="35">
        <v>1003</v>
      </c>
      <c r="C320" s="36" t="s">
        <v>159</v>
      </c>
      <c r="D320" s="36"/>
      <c r="E320" s="69" t="s">
        <v>400</v>
      </c>
      <c r="F320" s="38">
        <f>SUM(F321+F324+F327)</f>
        <v>24832.7</v>
      </c>
      <c r="G320" s="10"/>
    </row>
    <row r="321" spans="1:7" s="5" customFormat="1" ht="125.25" customHeight="1">
      <c r="A321" s="34">
        <v>313</v>
      </c>
      <c r="B321" s="35">
        <v>1003</v>
      </c>
      <c r="C321" s="36" t="s">
        <v>325</v>
      </c>
      <c r="D321" s="40"/>
      <c r="E321" s="33" t="s">
        <v>90</v>
      </c>
      <c r="F321" s="38">
        <f>SUM(F322:F323)</f>
        <v>4442</v>
      </c>
      <c r="G321" s="10"/>
    </row>
    <row r="322" spans="1:7" s="5" customFormat="1" ht="30" customHeight="1">
      <c r="A322" s="34">
        <v>314</v>
      </c>
      <c r="B322" s="39">
        <v>1003</v>
      </c>
      <c r="C322" s="40" t="s">
        <v>325</v>
      </c>
      <c r="D322" s="40" t="s">
        <v>60</v>
      </c>
      <c r="E322" s="41" t="s">
        <v>185</v>
      </c>
      <c r="F322" s="42">
        <v>52</v>
      </c>
      <c r="G322" s="10"/>
    </row>
    <row r="323" spans="1:7" s="5" customFormat="1" ht="23.25" customHeight="1">
      <c r="A323" s="34">
        <v>315</v>
      </c>
      <c r="B323" s="39">
        <v>1003</v>
      </c>
      <c r="C323" s="40" t="s">
        <v>325</v>
      </c>
      <c r="D323" s="40" t="s">
        <v>42</v>
      </c>
      <c r="E323" s="41" t="s">
        <v>43</v>
      </c>
      <c r="F323" s="42">
        <v>4390</v>
      </c>
      <c r="G323" s="10"/>
    </row>
    <row r="324" spans="1:7" ht="129" customHeight="1">
      <c r="A324" s="34">
        <v>316</v>
      </c>
      <c r="B324" s="35">
        <v>1003</v>
      </c>
      <c r="C324" s="36" t="s">
        <v>160</v>
      </c>
      <c r="D324" s="40"/>
      <c r="E324" s="33" t="s">
        <v>89</v>
      </c>
      <c r="F324" s="38">
        <f>SUM(F325:F326)</f>
        <v>2686.7</v>
      </c>
      <c r="G324" s="11"/>
    </row>
    <row r="325" spans="1:7" ht="28.5" customHeight="1">
      <c r="A325" s="34">
        <v>317</v>
      </c>
      <c r="B325" s="39">
        <v>1003</v>
      </c>
      <c r="C325" s="40" t="s">
        <v>160</v>
      </c>
      <c r="D325" s="40" t="s">
        <v>60</v>
      </c>
      <c r="E325" s="41" t="s">
        <v>185</v>
      </c>
      <c r="F325" s="42">
        <v>39.700000000000003</v>
      </c>
      <c r="G325" s="10"/>
    </row>
    <row r="326" spans="1:7" s="5" customFormat="1" ht="26.25" customHeight="1">
      <c r="A326" s="34">
        <v>318</v>
      </c>
      <c r="B326" s="39">
        <v>1003</v>
      </c>
      <c r="C326" s="40" t="s">
        <v>160</v>
      </c>
      <c r="D326" s="40" t="s">
        <v>44</v>
      </c>
      <c r="E326" s="41" t="s">
        <v>343</v>
      </c>
      <c r="F326" s="42">
        <v>2647</v>
      </c>
      <c r="G326" s="10"/>
    </row>
    <row r="327" spans="1:7" s="5" customFormat="1" ht="131.25" customHeight="1">
      <c r="A327" s="34">
        <v>319</v>
      </c>
      <c r="B327" s="35">
        <v>1003</v>
      </c>
      <c r="C327" s="36" t="s">
        <v>326</v>
      </c>
      <c r="D327" s="40"/>
      <c r="E327" s="33" t="s">
        <v>91</v>
      </c>
      <c r="F327" s="38">
        <f>SUM(F328:F329)</f>
        <v>17704</v>
      </c>
      <c r="G327" s="10"/>
    </row>
    <row r="328" spans="1:7" s="5" customFormat="1" ht="28.5" customHeight="1">
      <c r="A328" s="34">
        <v>320</v>
      </c>
      <c r="B328" s="39">
        <v>1003</v>
      </c>
      <c r="C328" s="40" t="s">
        <v>326</v>
      </c>
      <c r="D328" s="40" t="s">
        <v>60</v>
      </c>
      <c r="E328" s="41" t="s">
        <v>185</v>
      </c>
      <c r="F328" s="42">
        <v>204</v>
      </c>
      <c r="G328" s="10"/>
    </row>
    <row r="329" spans="1:7" s="5" customFormat="1" ht="23.25" customHeight="1">
      <c r="A329" s="34">
        <v>321</v>
      </c>
      <c r="B329" s="39">
        <v>1003</v>
      </c>
      <c r="C329" s="40" t="s">
        <v>326</v>
      </c>
      <c r="D329" s="40" t="s">
        <v>42</v>
      </c>
      <c r="E329" s="41" t="s">
        <v>43</v>
      </c>
      <c r="F329" s="42">
        <v>17500</v>
      </c>
      <c r="G329" s="10"/>
    </row>
    <row r="330" spans="1:7" ht="40.5" customHeight="1">
      <c r="A330" s="34">
        <v>322</v>
      </c>
      <c r="B330" s="35">
        <v>1003</v>
      </c>
      <c r="C330" s="36" t="s">
        <v>161</v>
      </c>
      <c r="D330" s="40"/>
      <c r="E330" s="33" t="s">
        <v>383</v>
      </c>
      <c r="F330" s="38">
        <f>SUM(F331+F333)</f>
        <v>18.304000000000002</v>
      </c>
      <c r="G330" s="11"/>
    </row>
    <row r="331" spans="1:7" ht="42.75" customHeight="1">
      <c r="A331" s="34">
        <v>323</v>
      </c>
      <c r="B331" s="35">
        <v>1003</v>
      </c>
      <c r="C331" s="45" t="s">
        <v>341</v>
      </c>
      <c r="D331" s="40"/>
      <c r="E331" s="56" t="s">
        <v>307</v>
      </c>
      <c r="F331" s="38">
        <f>SUM(F332)</f>
        <v>8.3040000000000003</v>
      </c>
      <c r="G331" s="11"/>
    </row>
    <row r="332" spans="1:7" ht="19.5" customHeight="1">
      <c r="A332" s="34">
        <v>324</v>
      </c>
      <c r="B332" s="39">
        <v>1003</v>
      </c>
      <c r="C332" s="59" t="s">
        <v>341</v>
      </c>
      <c r="D332" s="59" t="s">
        <v>42</v>
      </c>
      <c r="E332" s="41" t="s">
        <v>43</v>
      </c>
      <c r="F332" s="42">
        <v>8.3040000000000003</v>
      </c>
      <c r="G332" s="11"/>
    </row>
    <row r="333" spans="1:7" ht="19.5" customHeight="1">
      <c r="A333" s="34">
        <v>325</v>
      </c>
      <c r="B333" s="35">
        <v>1003</v>
      </c>
      <c r="C333" s="45" t="s">
        <v>391</v>
      </c>
      <c r="D333" s="45"/>
      <c r="E333" s="33" t="s">
        <v>340</v>
      </c>
      <c r="F333" s="38">
        <f>SUM(F334)</f>
        <v>10</v>
      </c>
      <c r="G333" s="11"/>
    </row>
    <row r="334" spans="1:7" ht="28.5" customHeight="1">
      <c r="A334" s="34">
        <v>326</v>
      </c>
      <c r="B334" s="39">
        <v>1003</v>
      </c>
      <c r="C334" s="59" t="s">
        <v>391</v>
      </c>
      <c r="D334" s="59" t="s">
        <v>60</v>
      </c>
      <c r="E334" s="41" t="s">
        <v>185</v>
      </c>
      <c r="F334" s="42">
        <v>10</v>
      </c>
      <c r="G334" s="11"/>
    </row>
    <row r="335" spans="1:7" ht="42" customHeight="1">
      <c r="A335" s="34">
        <v>327</v>
      </c>
      <c r="B335" s="35">
        <v>1003</v>
      </c>
      <c r="C335" s="45" t="s">
        <v>162</v>
      </c>
      <c r="D335" s="40"/>
      <c r="E335" s="33" t="s">
        <v>370</v>
      </c>
      <c r="F335" s="38">
        <f>SUM(F336)</f>
        <v>293.60000000000002</v>
      </c>
      <c r="G335" s="11"/>
    </row>
    <row r="336" spans="1:7" ht="32.25" customHeight="1">
      <c r="A336" s="34">
        <v>328</v>
      </c>
      <c r="B336" s="35">
        <v>1003</v>
      </c>
      <c r="C336" s="45" t="s">
        <v>288</v>
      </c>
      <c r="D336" s="40"/>
      <c r="E336" s="33" t="s">
        <v>384</v>
      </c>
      <c r="F336" s="38">
        <f>F337</f>
        <v>293.60000000000002</v>
      </c>
      <c r="G336" s="11"/>
    </row>
    <row r="337" spans="1:7" ht="27.75" customHeight="1">
      <c r="A337" s="34">
        <v>329</v>
      </c>
      <c r="B337" s="39">
        <v>1003</v>
      </c>
      <c r="C337" s="59" t="s">
        <v>288</v>
      </c>
      <c r="D337" s="40" t="s">
        <v>44</v>
      </c>
      <c r="E337" s="41" t="s">
        <v>45</v>
      </c>
      <c r="F337" s="42">
        <v>293.60000000000002</v>
      </c>
      <c r="G337" s="11"/>
    </row>
    <row r="338" spans="1:7" ht="40.5" customHeight="1">
      <c r="A338" s="34">
        <v>330</v>
      </c>
      <c r="B338" s="35">
        <v>1003</v>
      </c>
      <c r="C338" s="45" t="s">
        <v>244</v>
      </c>
      <c r="D338" s="36"/>
      <c r="E338" s="33" t="s">
        <v>241</v>
      </c>
      <c r="F338" s="38">
        <f>SUM(F339)</f>
        <v>1208.3</v>
      </c>
      <c r="G338" s="11"/>
    </row>
    <row r="339" spans="1:7" ht="63.75" customHeight="1">
      <c r="A339" s="34">
        <v>331</v>
      </c>
      <c r="B339" s="35">
        <v>1003</v>
      </c>
      <c r="C339" s="45" t="s">
        <v>331</v>
      </c>
      <c r="D339" s="36"/>
      <c r="E339" s="33" t="s">
        <v>242</v>
      </c>
      <c r="F339" s="38">
        <f>SUM(F340)</f>
        <v>1208.3</v>
      </c>
      <c r="G339" s="11"/>
    </row>
    <row r="340" spans="1:7" ht="30" customHeight="1">
      <c r="A340" s="34">
        <v>332</v>
      </c>
      <c r="B340" s="35">
        <v>1003</v>
      </c>
      <c r="C340" s="45" t="s">
        <v>310</v>
      </c>
      <c r="D340" s="36"/>
      <c r="E340" s="33" t="s">
        <v>243</v>
      </c>
      <c r="F340" s="38">
        <f>SUM(F341)</f>
        <v>1208.3</v>
      </c>
      <c r="G340" s="11"/>
    </row>
    <row r="341" spans="1:7" ht="29.25" customHeight="1">
      <c r="A341" s="34">
        <v>333</v>
      </c>
      <c r="B341" s="39">
        <v>1003</v>
      </c>
      <c r="C341" s="59" t="s">
        <v>310</v>
      </c>
      <c r="D341" s="40" t="s">
        <v>44</v>
      </c>
      <c r="E341" s="41" t="s">
        <v>45</v>
      </c>
      <c r="F341" s="42">
        <v>1208.3</v>
      </c>
      <c r="G341" s="11"/>
    </row>
    <row r="342" spans="1:7" ht="35.25" customHeight="1">
      <c r="A342" s="34">
        <v>334</v>
      </c>
      <c r="B342" s="35">
        <v>1003</v>
      </c>
      <c r="C342" s="45" t="s">
        <v>252</v>
      </c>
      <c r="D342" s="36"/>
      <c r="E342" s="56" t="s">
        <v>393</v>
      </c>
      <c r="F342" s="38">
        <f>SUM(F343)</f>
        <v>15.6</v>
      </c>
      <c r="G342" s="11"/>
    </row>
    <row r="343" spans="1:7" ht="48.75" customHeight="1">
      <c r="A343" s="34">
        <v>335</v>
      </c>
      <c r="B343" s="35">
        <v>1003</v>
      </c>
      <c r="C343" s="45" t="s">
        <v>311</v>
      </c>
      <c r="D343" s="36"/>
      <c r="E343" s="33" t="s">
        <v>312</v>
      </c>
      <c r="F343" s="38">
        <f>SUM(F344)</f>
        <v>15.6</v>
      </c>
      <c r="G343" s="11"/>
    </row>
    <row r="344" spans="1:7" ht="29.25" customHeight="1">
      <c r="A344" s="34">
        <v>336</v>
      </c>
      <c r="B344" s="39">
        <v>1003</v>
      </c>
      <c r="C344" s="59" t="s">
        <v>311</v>
      </c>
      <c r="D344" s="40" t="s">
        <v>60</v>
      </c>
      <c r="E344" s="41" t="s">
        <v>185</v>
      </c>
      <c r="F344" s="42">
        <v>15.6</v>
      </c>
      <c r="G344" s="11"/>
    </row>
    <row r="345" spans="1:7" ht="22.5" customHeight="1">
      <c r="A345" s="34">
        <v>337</v>
      </c>
      <c r="B345" s="35">
        <v>1003</v>
      </c>
      <c r="C345" s="45" t="s">
        <v>108</v>
      </c>
      <c r="D345" s="36"/>
      <c r="E345" s="33" t="s">
        <v>57</v>
      </c>
      <c r="F345" s="38">
        <f>SUM(F346)</f>
        <v>15</v>
      </c>
      <c r="G345" s="11"/>
    </row>
    <row r="346" spans="1:7" ht="79.5" customHeight="1">
      <c r="A346" s="34">
        <v>338</v>
      </c>
      <c r="B346" s="35">
        <v>1003</v>
      </c>
      <c r="C346" s="45" t="s">
        <v>313</v>
      </c>
      <c r="D346" s="45"/>
      <c r="E346" s="48" t="s">
        <v>103</v>
      </c>
      <c r="F346" s="38">
        <f>SUM(F347)</f>
        <v>15</v>
      </c>
      <c r="G346" s="11"/>
    </row>
    <row r="347" spans="1:7" ht="43.5" customHeight="1">
      <c r="A347" s="34">
        <v>339</v>
      </c>
      <c r="B347" s="39">
        <v>1003</v>
      </c>
      <c r="C347" s="59" t="s">
        <v>313</v>
      </c>
      <c r="D347" s="59" t="s">
        <v>49</v>
      </c>
      <c r="E347" s="41" t="s">
        <v>187</v>
      </c>
      <c r="F347" s="42">
        <v>15</v>
      </c>
      <c r="G347" s="11"/>
    </row>
    <row r="348" spans="1:7" s="5" customFormat="1" ht="18" customHeight="1">
      <c r="A348" s="34">
        <v>340</v>
      </c>
      <c r="B348" s="35">
        <v>1006</v>
      </c>
      <c r="C348" s="59"/>
      <c r="D348" s="45"/>
      <c r="E348" s="33" t="s">
        <v>37</v>
      </c>
      <c r="F348" s="38">
        <f>SUM(F349)</f>
        <v>2074.6000000000004</v>
      </c>
      <c r="G348" s="10"/>
    </row>
    <row r="349" spans="1:7" ht="43.5" customHeight="1">
      <c r="A349" s="34">
        <v>341</v>
      </c>
      <c r="B349" s="35">
        <v>1006</v>
      </c>
      <c r="C349" s="36" t="s">
        <v>159</v>
      </c>
      <c r="D349" s="36"/>
      <c r="E349" s="69" t="s">
        <v>400</v>
      </c>
      <c r="F349" s="38">
        <f>SUM(F350+F353)</f>
        <v>2074.6000000000004</v>
      </c>
      <c r="G349" s="10" t="e">
        <f>G353+#REF!+G373</f>
        <v>#REF!</v>
      </c>
    </row>
    <row r="350" spans="1:7" ht="102.75" customHeight="1">
      <c r="A350" s="34">
        <v>342</v>
      </c>
      <c r="B350" s="35">
        <v>1006</v>
      </c>
      <c r="C350" s="36" t="s">
        <v>325</v>
      </c>
      <c r="D350" s="36"/>
      <c r="E350" s="33" t="s">
        <v>92</v>
      </c>
      <c r="F350" s="38">
        <f>SUM(F351:F352)</f>
        <v>666.40000000000009</v>
      </c>
      <c r="G350" s="10"/>
    </row>
    <row r="351" spans="1:7" ht="32.25" customHeight="1">
      <c r="A351" s="34">
        <v>343</v>
      </c>
      <c r="B351" s="39">
        <v>1006</v>
      </c>
      <c r="C351" s="40" t="s">
        <v>325</v>
      </c>
      <c r="D351" s="40" t="s">
        <v>46</v>
      </c>
      <c r="E351" s="41" t="s">
        <v>186</v>
      </c>
      <c r="F351" s="42">
        <v>402.3</v>
      </c>
      <c r="G351" s="10"/>
    </row>
    <row r="352" spans="1:7" ht="32.25" customHeight="1">
      <c r="A352" s="34">
        <v>344</v>
      </c>
      <c r="B352" s="39">
        <v>1006</v>
      </c>
      <c r="C352" s="40" t="s">
        <v>325</v>
      </c>
      <c r="D352" s="40" t="s">
        <v>60</v>
      </c>
      <c r="E352" s="41" t="s">
        <v>185</v>
      </c>
      <c r="F352" s="42">
        <v>264.10000000000002</v>
      </c>
      <c r="G352" s="10"/>
    </row>
    <row r="353" spans="1:7" ht="122.25" customHeight="1">
      <c r="A353" s="34">
        <v>345</v>
      </c>
      <c r="B353" s="35">
        <v>1006</v>
      </c>
      <c r="C353" s="36" t="s">
        <v>326</v>
      </c>
      <c r="D353" s="36"/>
      <c r="E353" s="33" t="s">
        <v>93</v>
      </c>
      <c r="F353" s="38">
        <f>SUM(F354:F355)</f>
        <v>1408.2</v>
      </c>
      <c r="G353" s="10" t="e">
        <f>G354</f>
        <v>#REF!</v>
      </c>
    </row>
    <row r="354" spans="1:7" ht="29.25" customHeight="1">
      <c r="A354" s="34">
        <v>346</v>
      </c>
      <c r="B354" s="39">
        <v>1006</v>
      </c>
      <c r="C354" s="40" t="s">
        <v>326</v>
      </c>
      <c r="D354" s="40" t="s">
        <v>46</v>
      </c>
      <c r="E354" s="41" t="s">
        <v>186</v>
      </c>
      <c r="F354" s="42">
        <v>736</v>
      </c>
      <c r="G354" s="10" t="e">
        <f>G355</f>
        <v>#REF!</v>
      </c>
    </row>
    <row r="355" spans="1:7" ht="27" customHeight="1">
      <c r="A355" s="34">
        <v>347</v>
      </c>
      <c r="B355" s="39">
        <v>1006</v>
      </c>
      <c r="C355" s="40" t="s">
        <v>326</v>
      </c>
      <c r="D355" s="40" t="s">
        <v>60</v>
      </c>
      <c r="E355" s="41" t="s">
        <v>185</v>
      </c>
      <c r="F355" s="42">
        <v>672.2</v>
      </c>
      <c r="G355" s="10" t="e">
        <f>#REF!</f>
        <v>#REF!</v>
      </c>
    </row>
    <row r="356" spans="1:7" ht="21.75" customHeight="1">
      <c r="A356" s="34">
        <v>348</v>
      </c>
      <c r="B356" s="35">
        <v>1100</v>
      </c>
      <c r="C356" s="45"/>
      <c r="D356" s="45"/>
      <c r="E356" s="33" t="s">
        <v>33</v>
      </c>
      <c r="F356" s="38">
        <f>SUM(F357)</f>
        <v>9076.2000000000007</v>
      </c>
      <c r="G356" s="10" t="e">
        <f>#REF!+#REF!</f>
        <v>#REF!</v>
      </c>
    </row>
    <row r="357" spans="1:7" ht="21.75" customHeight="1">
      <c r="A357" s="34">
        <v>349</v>
      </c>
      <c r="B357" s="35">
        <v>1102</v>
      </c>
      <c r="C357" s="45"/>
      <c r="D357" s="45"/>
      <c r="E357" s="33" t="s">
        <v>175</v>
      </c>
      <c r="F357" s="38">
        <f>SUM(F358)</f>
        <v>9076.2000000000007</v>
      </c>
      <c r="G357" s="10"/>
    </row>
    <row r="358" spans="1:7" ht="47.25" customHeight="1">
      <c r="A358" s="34">
        <v>350</v>
      </c>
      <c r="B358" s="35">
        <v>1102</v>
      </c>
      <c r="C358" s="36" t="s">
        <v>131</v>
      </c>
      <c r="D358" s="36"/>
      <c r="E358" s="69" t="s">
        <v>399</v>
      </c>
      <c r="F358" s="38">
        <f>SUM(F359+F361)</f>
        <v>9076.2000000000007</v>
      </c>
      <c r="G358" s="12">
        <v>14541</v>
      </c>
    </row>
    <row r="359" spans="1:7" ht="44.25" customHeight="1">
      <c r="A359" s="34">
        <v>351</v>
      </c>
      <c r="B359" s="35">
        <v>1102</v>
      </c>
      <c r="C359" s="36" t="s">
        <v>170</v>
      </c>
      <c r="D359" s="36"/>
      <c r="E359" s="52" t="s">
        <v>102</v>
      </c>
      <c r="F359" s="38">
        <f>SUM(F360)</f>
        <v>143.19999999999999</v>
      </c>
      <c r="G359" s="12"/>
    </row>
    <row r="360" spans="1:7" ht="35.25" customHeight="1">
      <c r="A360" s="34">
        <v>352</v>
      </c>
      <c r="B360" s="39">
        <v>1102</v>
      </c>
      <c r="C360" s="40" t="s">
        <v>170</v>
      </c>
      <c r="D360" s="40" t="s">
        <v>60</v>
      </c>
      <c r="E360" s="41" t="s">
        <v>185</v>
      </c>
      <c r="F360" s="42">
        <v>143.19999999999999</v>
      </c>
      <c r="G360" s="12"/>
    </row>
    <row r="361" spans="1:7" ht="30.75" customHeight="1">
      <c r="A361" s="34">
        <v>353</v>
      </c>
      <c r="B361" s="35">
        <v>1102</v>
      </c>
      <c r="C361" s="36" t="s">
        <v>171</v>
      </c>
      <c r="D361" s="36"/>
      <c r="E361" s="33" t="s">
        <v>95</v>
      </c>
      <c r="F361" s="38">
        <f>SUM(F362:F364)</f>
        <v>8933</v>
      </c>
      <c r="G361" s="11">
        <v>7823</v>
      </c>
    </row>
    <row r="362" spans="1:7" ht="24" customHeight="1">
      <c r="A362" s="34">
        <v>354</v>
      </c>
      <c r="B362" s="39">
        <v>1102</v>
      </c>
      <c r="C362" s="40" t="s">
        <v>171</v>
      </c>
      <c r="D362" s="40" t="s">
        <v>40</v>
      </c>
      <c r="E362" s="41" t="s">
        <v>64</v>
      </c>
      <c r="F362" s="42">
        <v>6937.1</v>
      </c>
      <c r="G362" s="11"/>
    </row>
    <row r="363" spans="1:7" ht="27.75" customHeight="1">
      <c r="A363" s="34">
        <v>355</v>
      </c>
      <c r="B363" s="39">
        <v>1102</v>
      </c>
      <c r="C363" s="40" t="s">
        <v>171</v>
      </c>
      <c r="D363" s="40" t="s">
        <v>60</v>
      </c>
      <c r="E363" s="41" t="s">
        <v>94</v>
      </c>
      <c r="F363" s="42">
        <v>1964.9</v>
      </c>
      <c r="G363" s="13" t="e">
        <f>#REF!</f>
        <v>#REF!</v>
      </c>
    </row>
    <row r="364" spans="1:7" ht="21" customHeight="1">
      <c r="A364" s="34">
        <v>356</v>
      </c>
      <c r="B364" s="39">
        <v>1102</v>
      </c>
      <c r="C364" s="40" t="s">
        <v>171</v>
      </c>
      <c r="D364" s="40" t="s">
        <v>181</v>
      </c>
      <c r="E364" s="41" t="s">
        <v>182</v>
      </c>
      <c r="F364" s="42">
        <v>31</v>
      </c>
      <c r="G364" s="13"/>
    </row>
    <row r="365" spans="1:7" s="4" customFormat="1" ht="15">
      <c r="A365" s="34">
        <v>357</v>
      </c>
      <c r="B365" s="35">
        <v>1200</v>
      </c>
      <c r="C365" s="36"/>
      <c r="D365" s="36"/>
      <c r="E365" s="37" t="s">
        <v>52</v>
      </c>
      <c r="F365" s="38">
        <f>SUM(F366)</f>
        <v>503</v>
      </c>
      <c r="G365" s="12"/>
    </row>
    <row r="366" spans="1:7" s="4" customFormat="1" ht="15">
      <c r="A366" s="34">
        <v>358</v>
      </c>
      <c r="B366" s="35">
        <v>1202</v>
      </c>
      <c r="C366" s="36"/>
      <c r="D366" s="36"/>
      <c r="E366" s="37" t="s">
        <v>176</v>
      </c>
      <c r="F366" s="38">
        <f>SUM(F367+F370)</f>
        <v>503</v>
      </c>
      <c r="G366" s="12"/>
    </row>
    <row r="367" spans="1:7" s="4" customFormat="1" ht="39.75" customHeight="1">
      <c r="A367" s="34">
        <v>359</v>
      </c>
      <c r="B367" s="35">
        <v>1202</v>
      </c>
      <c r="C367" s="36" t="s">
        <v>113</v>
      </c>
      <c r="D367" s="36"/>
      <c r="E367" s="33" t="s">
        <v>382</v>
      </c>
      <c r="F367" s="38">
        <f>SUM(F368)</f>
        <v>353</v>
      </c>
      <c r="G367" s="12"/>
    </row>
    <row r="368" spans="1:7" s="5" customFormat="1" ht="39" customHeight="1">
      <c r="A368" s="34">
        <v>360</v>
      </c>
      <c r="B368" s="35">
        <v>1202</v>
      </c>
      <c r="C368" s="36" t="s">
        <v>163</v>
      </c>
      <c r="D368" s="36"/>
      <c r="E368" s="33" t="s">
        <v>96</v>
      </c>
      <c r="F368" s="38">
        <f>SUM(F369)</f>
        <v>353</v>
      </c>
      <c r="G368" s="10"/>
    </row>
    <row r="369" spans="1:7" ht="17.25" customHeight="1">
      <c r="A369" s="34">
        <v>361</v>
      </c>
      <c r="B369" s="39">
        <v>1202</v>
      </c>
      <c r="C369" s="40" t="s">
        <v>163</v>
      </c>
      <c r="D369" s="40" t="s">
        <v>262</v>
      </c>
      <c r="E369" s="60" t="s">
        <v>318</v>
      </c>
      <c r="F369" s="42">
        <v>353</v>
      </c>
      <c r="G369" s="11"/>
    </row>
    <row r="370" spans="1:7" ht="21" customHeight="1">
      <c r="A370" s="34">
        <v>362</v>
      </c>
      <c r="B370" s="35">
        <v>1202</v>
      </c>
      <c r="C370" s="36" t="s">
        <v>108</v>
      </c>
      <c r="D370" s="40"/>
      <c r="E370" s="33" t="s">
        <v>57</v>
      </c>
      <c r="F370" s="38">
        <f>SUM(F371)</f>
        <v>150</v>
      </c>
      <c r="G370" s="11"/>
    </row>
    <row r="371" spans="1:7" ht="35.25" customHeight="1">
      <c r="A371" s="34">
        <v>363</v>
      </c>
      <c r="B371" s="35">
        <v>1202</v>
      </c>
      <c r="C371" s="36" t="s">
        <v>169</v>
      </c>
      <c r="D371" s="40"/>
      <c r="E371" s="33" t="s">
        <v>97</v>
      </c>
      <c r="F371" s="38">
        <f>SUM(F372)</f>
        <v>150</v>
      </c>
      <c r="G371" s="11"/>
    </row>
    <row r="372" spans="1:7" ht="27.75" customHeight="1">
      <c r="A372" s="34">
        <v>364</v>
      </c>
      <c r="B372" s="39">
        <v>1202</v>
      </c>
      <c r="C372" s="40" t="s">
        <v>169</v>
      </c>
      <c r="D372" s="40" t="s">
        <v>262</v>
      </c>
      <c r="E372" s="60" t="s">
        <v>318</v>
      </c>
      <c r="F372" s="42">
        <v>150</v>
      </c>
      <c r="G372" s="11"/>
    </row>
    <row r="373" spans="1:7" s="5" customFormat="1" ht="30">
      <c r="A373" s="34">
        <v>365</v>
      </c>
      <c r="B373" s="35">
        <v>1300</v>
      </c>
      <c r="C373" s="40"/>
      <c r="D373" s="40"/>
      <c r="E373" s="37" t="s">
        <v>6</v>
      </c>
      <c r="F373" s="38">
        <f>SUM(F374)</f>
        <v>0.2</v>
      </c>
      <c r="G373" s="10" t="e">
        <f>#REF!+G377</f>
        <v>#REF!</v>
      </c>
    </row>
    <row r="374" spans="1:7" s="5" customFormat="1" ht="30">
      <c r="A374" s="34">
        <v>366</v>
      </c>
      <c r="B374" s="35">
        <v>1301</v>
      </c>
      <c r="C374" s="40"/>
      <c r="D374" s="40"/>
      <c r="E374" s="37" t="s">
        <v>177</v>
      </c>
      <c r="F374" s="38">
        <f>SUM(F375)</f>
        <v>0.2</v>
      </c>
      <c r="G374" s="10"/>
    </row>
    <row r="375" spans="1:7" s="4" customFormat="1" ht="38.25">
      <c r="A375" s="34">
        <v>367</v>
      </c>
      <c r="B375" s="35">
        <v>1301</v>
      </c>
      <c r="C375" s="36" t="s">
        <v>113</v>
      </c>
      <c r="D375" s="36"/>
      <c r="E375" s="33" t="s">
        <v>382</v>
      </c>
      <c r="F375" s="38">
        <f>SUM(F376)</f>
        <v>0.2</v>
      </c>
      <c r="G375" s="12"/>
    </row>
    <row r="376" spans="1:7" s="5" customFormat="1" ht="24.75" customHeight="1">
      <c r="A376" s="34">
        <v>368</v>
      </c>
      <c r="B376" s="35">
        <v>1301</v>
      </c>
      <c r="C376" s="36" t="s">
        <v>164</v>
      </c>
      <c r="D376" s="36"/>
      <c r="E376" s="33" t="s">
        <v>98</v>
      </c>
      <c r="F376" s="38">
        <f>F377</f>
        <v>0.2</v>
      </c>
      <c r="G376" s="10"/>
    </row>
    <row r="377" spans="1:7">
      <c r="A377" s="34">
        <v>369</v>
      </c>
      <c r="B377" s="39">
        <v>1301</v>
      </c>
      <c r="C377" s="40" t="s">
        <v>164</v>
      </c>
      <c r="D377" s="40" t="s">
        <v>178</v>
      </c>
      <c r="E377" s="41" t="s">
        <v>250</v>
      </c>
      <c r="F377" s="42">
        <v>0.2</v>
      </c>
      <c r="G377" s="13" t="e">
        <f>#REF!</f>
        <v>#REF!</v>
      </c>
    </row>
    <row r="378" spans="1:7" ht="16.5" customHeight="1">
      <c r="A378" s="34">
        <v>370</v>
      </c>
      <c r="B378" s="39"/>
      <c r="C378" s="40"/>
      <c r="D378" s="40"/>
      <c r="E378" s="37" t="s">
        <v>31</v>
      </c>
      <c r="F378" s="61">
        <f>SUM(F9+F76+F82+F134+F192+F231+F236+F294+F314+F356+F365+F373)</f>
        <v>333729.76000000007</v>
      </c>
      <c r="G378" s="10" t="e">
        <f>G9+G76+G82+#REF!+#REF!+G233+#REF!+G315+G349+#REF!+#REF!</f>
        <v>#REF!</v>
      </c>
    </row>
    <row r="379" spans="1:7" ht="12.75" customHeight="1">
      <c r="A379" s="91"/>
      <c r="B379" s="91"/>
      <c r="C379" s="91"/>
      <c r="D379" s="91"/>
      <c r="E379" s="91"/>
      <c r="F379" s="91"/>
      <c r="G379" s="7"/>
    </row>
    <row r="380" spans="1:7" ht="15">
      <c r="A380" s="92" t="s">
        <v>385</v>
      </c>
      <c r="B380" s="92"/>
      <c r="C380" s="92"/>
      <c r="D380" s="92"/>
      <c r="E380" s="92"/>
      <c r="F380" s="92"/>
      <c r="G380" s="24"/>
    </row>
    <row r="382" spans="1:7">
      <c r="G382" s="14"/>
    </row>
  </sheetData>
  <autoFilter ref="A8:G380"/>
  <mergeCells count="9">
    <mergeCell ref="A379:F379"/>
    <mergeCell ref="A380:F380"/>
    <mergeCell ref="H196:J196"/>
    <mergeCell ref="A6:F6"/>
    <mergeCell ref="E1:F1"/>
    <mergeCell ref="E2:F2"/>
    <mergeCell ref="E3:F3"/>
    <mergeCell ref="B4:F4"/>
    <mergeCell ref="H215:J215"/>
  </mergeCells>
  <phoneticPr fontId="7" type="noConversion"/>
  <pageMargins left="0.78740157480314965" right="0.19685039370078741" top="0.19685039370078741" bottom="0.19685039370078741" header="0" footer="0"/>
  <pageSetup paperSize="9" scale="76" fitToHeight="9" orientation="portrait" r:id="rId1"/>
  <headerFooter alignWithMargins="0"/>
  <rowBreaks count="2" manualBreakCount="2">
    <brk id="338" max="5" man="1"/>
    <brk id="36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2019-12-20T05:35:12Z</cp:lastPrinted>
  <dcterms:created xsi:type="dcterms:W3CDTF">1996-10-08T23:32:33Z</dcterms:created>
  <dcterms:modified xsi:type="dcterms:W3CDTF">2019-12-20T05:36:11Z</dcterms:modified>
</cp:coreProperties>
</file>