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'прилож.1'!$A$1:$Q$83</definedName>
  </definedNames>
  <calcPr fullCalcOnLoad="1"/>
</workbook>
</file>

<file path=xl/sharedStrings.xml><?xml version="1.0" encoding="utf-8"?>
<sst xmlns="http://schemas.openxmlformats.org/spreadsheetml/2006/main" count="522" uniqueCount="140">
  <si>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</si>
  <si>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</si>
  <si>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</si>
  <si>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</si>
  <si>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</si>
  <si>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</si>
  <si>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</si>
  <si>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</si>
  <si>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</si>
  <si>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</si>
  <si>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</si>
  <si>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</si>
  <si>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</si>
  <si>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</si>
  <si>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</si>
  <si>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</si>
  <si>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</si>
  <si>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</si>
  <si>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</si>
  <si>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</si>
  <si>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</si>
  <si>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</si>
  <si>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</si>
  <si>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</si>
  <si>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</si>
  <si>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</si>
  <si>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</si>
  <si>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</si>
  <si>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</si>
  <si>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</si>
  <si>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</si>
  <si>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</si>
  <si>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</si>
  <si>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</si>
  <si>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</si>
  <si>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</si>
  <si>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</si>
  <si>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</si>
  <si>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</si>
  <si>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</si>
  <si>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</si>
  <si>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</si>
  <si>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</si>
  <si>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</si>
  <si>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</si>
  <si>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</si>
  <si>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</si>
  <si>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</si>
  <si>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</si>
  <si>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</si>
  <si>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</si>
  <si>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</si>
  <si>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</si>
  <si>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</si>
  <si>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</si>
  <si>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</si>
  <si>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</si>
  <si>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</si>
  <si>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</si>
  <si>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</si>
  <si>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</si>
  <si>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</si>
  <si>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</si>
  <si>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</si>
  <si>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</si>
  <si>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</si>
  <si>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</si>
  <si>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</si>
  <si>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</si>
  <si>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</si>
  <si>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</si>
  <si>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</si>
  <si>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</si>
  <si>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</si>
  <si>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</si>
  <si>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</si>
  <si>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</si>
  <si>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</si>
  <si>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</si>
  <si>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</si>
  <si>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</si>
  <si>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</si>
  <si>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</si>
  <si>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</si>
  <si>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</si>
  <si>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</si>
  <si>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</si>
  <si>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</si>
  <si>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</si>
  <si>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</si>
  <si>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</si>
  <si>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</si>
  <si>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</si>
  <si>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</si>
  <si>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</si>
  <si>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</si>
  <si>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</si>
  <si>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</si>
  <si>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</si>
  <si>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</si>
  <si>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</si>
  <si>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</si>
  <si>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</si>
  <si>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</si>
  <si>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</si>
  <si>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</si>
  <si>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</si>
  <si>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</si>
  <si>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</si>
  <si>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</si>
  <si>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</si>
  <si>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</si>
  <si>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</si>
  <si>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</si>
  <si>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</si>
  <si>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</si>
  <si>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</si>
  <si>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</si>
  <si>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</si>
  <si>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</si>
  <si>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</si>
  <si>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</si>
  <si>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</si>
  <si>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</si>
  <si>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</si>
  <si>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</si>
  <si>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Сумма в тысячах рублей на 2023 год</t>
  </si>
  <si>
    <t>Сумма в тысячах рублей на 2024 год</t>
  </si>
  <si>
    <t>Приложение № 2</t>
  </si>
  <si>
    <t>СВОД  ДОХОДОВ БЮДЖЕТА МАХНЁВСКОГО МУНИЦИПАЛЬНОГО ОБРАЗОВАНИЯ НА ПЛАНОВЫЙ ПЕРИОД 2023 И 2024 ГОДОВ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</si>
  <si>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</si>
  <si>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</si>
  <si>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</si>
  <si>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</si>
  <si>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</si>
  <si>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</si>
  <si>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</si>
  <si>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</si>
  <si>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</si>
  <si>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к Решению Думы Махнёвского муниципального образованияот 26.01.2022 № 118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</si>
</sst>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3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3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4" fillId="33" borderId="21" xfId="0" applyNumberFormat="1" applyFont="1" applyFill="1" applyBorder="1" applyAlignment="1">
      <alignment horizontal="right"/>
    </xf>
    <xf numFmtId="180" fontId="54" fillId="33" borderId="21" xfId="0" applyNumberFormat="1" applyFont="1" applyFill="1" applyBorder="1" applyAlignment="1">
      <alignment/>
    </xf>
    <xf numFmtId="180" fontId="54" fillId="33" borderId="43" xfId="0" applyNumberFormat="1" applyFont="1" applyFill="1" applyBorder="1" applyAlignment="1">
      <alignment horizontal="right"/>
    </xf>
    <xf numFmtId="180" fontId="12" fillId="33" borderId="21" xfId="0" applyNumberFormat="1" applyFont="1" applyFill="1" applyBorder="1" applyAlignment="1">
      <alignment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53" fillId="33" borderId="43" xfId="0" applyNumberFormat="1" applyFont="1" applyFill="1" applyBorder="1" applyAlignment="1">
      <alignment horizontal="right"/>
    </xf>
    <xf numFmtId="180" fontId="54" fillId="34" borderId="43" xfId="0" applyNumberFormat="1" applyFont="1" applyFill="1" applyBorder="1" applyAlignment="1">
      <alignment horizontal="right"/>
    </xf>
    <xf numFmtId="180" fontId="53" fillId="34" borderId="43" xfId="0" applyNumberFormat="1" applyFont="1" applyFill="1" applyBorder="1" applyAlignment="1">
      <alignment horizontal="right"/>
    </xf>
    <xf numFmtId="180" fontId="54" fillId="34" borderId="21" xfId="0" applyNumberFormat="1" applyFont="1" applyFill="1" applyBorder="1" applyAlignment="1">
      <alignment horizontal="right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50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87" zoomScaleSheetLayoutView="87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68"/>
      <c r="K1" s="168"/>
      <c r="L1" s="169"/>
      <c r="M1" s="169"/>
      <c r="N1" s="169"/>
      <c r="O1" s="169"/>
      <c r="P1" s="169"/>
      <c r="Q1" s="5"/>
    </row>
    <row r="2" spans="10:17" ht="12.75" hidden="1">
      <c r="J2" s="170"/>
      <c r="K2" s="170"/>
      <c r="L2" s="169"/>
      <c r="M2" s="169"/>
      <c r="N2" s="169"/>
      <c r="O2" s="169"/>
      <c r="P2" s="169"/>
      <c r="Q2" s="5"/>
    </row>
    <row r="3" spans="10:17" ht="12.75" hidden="1">
      <c r="J3" s="171"/>
      <c r="K3" s="171"/>
      <c r="L3" s="172"/>
      <c r="M3" s="172"/>
      <c r="N3" s="172"/>
      <c r="O3" s="172"/>
      <c r="P3" s="172"/>
      <c r="Q3" s="6"/>
    </row>
    <row r="4" spans="10:17" ht="15" hidden="1">
      <c r="J4" s="173"/>
      <c r="K4" s="173"/>
      <c r="L4" s="173"/>
      <c r="M4" s="173"/>
      <c r="N4" s="173"/>
      <c r="O4" s="173"/>
      <c r="P4" s="173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3" t="s">
        <v>128</v>
      </c>
      <c r="K5" s="184"/>
      <c r="L5" s="184"/>
      <c r="M5" s="184"/>
      <c r="N5" s="184"/>
      <c r="O5" s="184"/>
      <c r="P5" s="184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82" t="s">
        <v>139</v>
      </c>
      <c r="K6" s="182"/>
      <c r="L6" s="182"/>
      <c r="M6" s="182"/>
      <c r="N6" s="182"/>
      <c r="O6" s="182"/>
      <c r="P6" s="182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80" t="s">
        <v>129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4.75" customHeight="1" hidden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74" t="s">
        <v>32</v>
      </c>
      <c r="C12" s="175"/>
      <c r="D12" s="175"/>
      <c r="E12" s="175"/>
      <c r="F12" s="175"/>
      <c r="G12" s="175"/>
      <c r="H12" s="175"/>
      <c r="I12" s="176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126</v>
      </c>
      <c r="Q12" s="24" t="s">
        <v>127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77">
        <v>2</v>
      </c>
      <c r="C13" s="178"/>
      <c r="D13" s="178"/>
      <c r="E13" s="178"/>
      <c r="F13" s="178"/>
      <c r="G13" s="178"/>
      <c r="H13" s="178"/>
      <c r="I13" s="179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47">
        <v>6</v>
      </c>
      <c r="Q13" s="147">
        <v>6</v>
      </c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7" t="s">
        <v>4</v>
      </c>
      <c r="F14" s="188"/>
      <c r="G14" s="31" t="s">
        <v>3</v>
      </c>
      <c r="H14" s="31" t="s">
        <v>1</v>
      </c>
      <c r="I14" s="32" t="s">
        <v>2</v>
      </c>
      <c r="J14" s="131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77686.82999999999</v>
      </c>
      <c r="Q14" s="151">
        <f>SUM(Q15+Q17+Q19+Q24+Q28+Q30+Q37+Q39+Q41)</f>
        <v>79711.01999999999</v>
      </c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5" t="s">
        <v>4</v>
      </c>
      <c r="F15" s="186"/>
      <c r="G15" s="39" t="s">
        <v>3</v>
      </c>
      <c r="H15" s="39" t="s">
        <v>1</v>
      </c>
      <c r="I15" s="40" t="s">
        <v>2</v>
      </c>
      <c r="J15" s="132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33200</v>
      </c>
      <c r="Q15" s="130">
        <f>SUM(Q16)</f>
        <v>33900</v>
      </c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66" t="s">
        <v>7</v>
      </c>
      <c r="F16" s="167"/>
      <c r="G16" s="47" t="s">
        <v>6</v>
      </c>
      <c r="H16" s="47" t="s">
        <v>1</v>
      </c>
      <c r="I16" s="48" t="s">
        <v>8</v>
      </c>
      <c r="J16" s="133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48">
        <v>33200</v>
      </c>
      <c r="Q16" s="148">
        <v>33900</v>
      </c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39" customHeight="1">
      <c r="A17" s="37">
        <v>4</v>
      </c>
      <c r="B17" s="51" t="s">
        <v>2</v>
      </c>
      <c r="C17" s="38" t="s">
        <v>0</v>
      </c>
      <c r="D17" s="39" t="s">
        <v>46</v>
      </c>
      <c r="E17" s="185" t="s">
        <v>4</v>
      </c>
      <c r="F17" s="186"/>
      <c r="G17" s="39" t="s">
        <v>3</v>
      </c>
      <c r="H17" s="39" t="s">
        <v>1</v>
      </c>
      <c r="I17" s="40" t="s">
        <v>2</v>
      </c>
      <c r="J17" s="132" t="s">
        <v>50</v>
      </c>
      <c r="K17" s="52"/>
      <c r="L17" s="52"/>
      <c r="M17" s="53"/>
      <c r="N17" s="52"/>
      <c r="O17" s="54"/>
      <c r="P17" s="130">
        <f>SUM(P18)</f>
        <v>19299.22</v>
      </c>
      <c r="Q17" s="130">
        <f>SUM(Q18)</f>
        <v>20131</v>
      </c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4" t="s">
        <v>51</v>
      </c>
      <c r="K18" s="61"/>
      <c r="L18" s="61"/>
      <c r="M18" s="11"/>
      <c r="N18" s="61"/>
      <c r="O18" s="62"/>
      <c r="P18" s="149">
        <v>19299.22</v>
      </c>
      <c r="Q18" s="149">
        <v>20131</v>
      </c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89" t="s">
        <v>4</v>
      </c>
      <c r="F19" s="190"/>
      <c r="G19" s="39" t="s">
        <v>3</v>
      </c>
      <c r="H19" s="39" t="s">
        <v>1</v>
      </c>
      <c r="I19" s="40" t="s">
        <v>2</v>
      </c>
      <c r="J19" s="132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5945</v>
      </c>
      <c r="Q19" s="130">
        <f>SUM(Q20:Q23)</f>
        <v>5945</v>
      </c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7">
        <v>7</v>
      </c>
      <c r="B20" s="63" t="s">
        <v>2</v>
      </c>
      <c r="C20" s="46" t="s">
        <v>0</v>
      </c>
      <c r="D20" s="47" t="s">
        <v>9</v>
      </c>
      <c r="E20" s="166" t="s">
        <v>12</v>
      </c>
      <c r="F20" s="167" t="s">
        <v>2</v>
      </c>
      <c r="G20" s="47" t="s">
        <v>3</v>
      </c>
      <c r="H20" s="47" t="s">
        <v>1</v>
      </c>
      <c r="I20" s="48" t="s">
        <v>8</v>
      </c>
      <c r="J20" s="133" t="s">
        <v>52</v>
      </c>
      <c r="K20" s="41"/>
      <c r="L20" s="41"/>
      <c r="M20" s="64"/>
      <c r="N20" s="41"/>
      <c r="O20" s="42"/>
      <c r="P20" s="148">
        <v>5600</v>
      </c>
      <c r="Q20" s="148">
        <v>5600</v>
      </c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66" t="s">
        <v>79</v>
      </c>
      <c r="F21" s="167"/>
      <c r="G21" s="47" t="s">
        <v>10</v>
      </c>
      <c r="H21" s="47" t="s">
        <v>1</v>
      </c>
      <c r="I21" s="48" t="s">
        <v>8</v>
      </c>
      <c r="J21" s="133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48">
        <v>0</v>
      </c>
      <c r="Q21" s="148">
        <v>0</v>
      </c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66" t="s">
        <v>80</v>
      </c>
      <c r="F22" s="167"/>
      <c r="G22" s="47" t="s">
        <v>6</v>
      </c>
      <c r="H22" s="47" t="s">
        <v>1</v>
      </c>
      <c r="I22" s="48" t="s">
        <v>8</v>
      </c>
      <c r="J22" s="133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48">
        <v>0</v>
      </c>
      <c r="Q22" s="148">
        <v>0</v>
      </c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66" t="s">
        <v>90</v>
      </c>
      <c r="F23" s="193"/>
      <c r="G23" s="47" t="s">
        <v>10</v>
      </c>
      <c r="H23" s="47" t="s">
        <v>1</v>
      </c>
      <c r="I23" s="48" t="s">
        <v>8</v>
      </c>
      <c r="J23" s="133" t="s">
        <v>89</v>
      </c>
      <c r="K23" s="61"/>
      <c r="L23" s="61"/>
      <c r="M23" s="11"/>
      <c r="N23" s="49"/>
      <c r="O23" s="50"/>
      <c r="P23" s="148">
        <v>345</v>
      </c>
      <c r="Q23" s="148">
        <v>345</v>
      </c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89" t="s">
        <v>4</v>
      </c>
      <c r="F24" s="190"/>
      <c r="G24" s="39" t="s">
        <v>3</v>
      </c>
      <c r="H24" s="39" t="s">
        <v>1</v>
      </c>
      <c r="I24" s="40" t="s">
        <v>2</v>
      </c>
      <c r="J24" s="132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28">
        <f>SUM(Q25+Q26+Q27)</f>
        <v>6158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66" t="s">
        <v>85</v>
      </c>
      <c r="F25" s="167"/>
      <c r="G25" s="47" t="s">
        <v>13</v>
      </c>
      <c r="H25" s="47" t="s">
        <v>1</v>
      </c>
      <c r="I25" s="48" t="s">
        <v>8</v>
      </c>
      <c r="J25" s="135" t="s">
        <v>86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48">
        <v>960</v>
      </c>
      <c r="Q25" s="148">
        <v>960</v>
      </c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66" t="s">
        <v>81</v>
      </c>
      <c r="F26" s="167"/>
      <c r="G26" s="47" t="s">
        <v>13</v>
      </c>
      <c r="H26" s="47" t="s">
        <v>1</v>
      </c>
      <c r="I26" s="48" t="s">
        <v>8</v>
      </c>
      <c r="J26" s="136" t="s">
        <v>84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8">
        <v>2547</v>
      </c>
      <c r="Q26" s="148">
        <v>2547</v>
      </c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4">
        <v>14</v>
      </c>
      <c r="B27" s="45" t="s">
        <v>2</v>
      </c>
      <c r="C27" s="46" t="s">
        <v>0</v>
      </c>
      <c r="D27" s="47" t="s">
        <v>11</v>
      </c>
      <c r="E27" s="166" t="s">
        <v>82</v>
      </c>
      <c r="F27" s="193"/>
      <c r="G27" s="47" t="s">
        <v>13</v>
      </c>
      <c r="H27" s="47" t="s">
        <v>1</v>
      </c>
      <c r="I27" s="48" t="s">
        <v>8</v>
      </c>
      <c r="J27" s="136" t="s">
        <v>87</v>
      </c>
      <c r="K27" s="68"/>
      <c r="L27" s="68"/>
      <c r="M27" s="12"/>
      <c r="N27" s="49"/>
      <c r="O27" s="50"/>
      <c r="P27" s="148">
        <v>2651</v>
      </c>
      <c r="Q27" s="148">
        <v>2651</v>
      </c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89" t="s">
        <v>4</v>
      </c>
      <c r="F28" s="190"/>
      <c r="G28" s="39" t="s">
        <v>3</v>
      </c>
      <c r="H28" s="39" t="s">
        <v>1</v>
      </c>
      <c r="I28" s="40" t="s">
        <v>2</v>
      </c>
      <c r="J28" s="137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28">
        <f>SUM(Q29)</f>
        <v>750</v>
      </c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89" t="s">
        <v>80</v>
      </c>
      <c r="F29" s="190"/>
      <c r="G29" s="39" t="s">
        <v>6</v>
      </c>
      <c r="H29" s="39" t="s">
        <v>1</v>
      </c>
      <c r="I29" s="40" t="s">
        <v>8</v>
      </c>
      <c r="J29" s="144" t="s">
        <v>105</v>
      </c>
      <c r="K29" s="66"/>
      <c r="L29" s="66"/>
      <c r="M29" s="70"/>
      <c r="N29" s="71"/>
      <c r="O29" s="72"/>
      <c r="P29" s="148">
        <v>750</v>
      </c>
      <c r="Q29" s="148">
        <v>750</v>
      </c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89" t="s">
        <v>4</v>
      </c>
      <c r="F30" s="190"/>
      <c r="G30" s="39" t="s">
        <v>3</v>
      </c>
      <c r="H30" s="39" t="s">
        <v>1</v>
      </c>
      <c r="I30" s="40" t="s">
        <v>2</v>
      </c>
      <c r="J30" s="137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3807.01</v>
      </c>
      <c r="Q30" s="128">
        <f>SUM(Q31:Q36)</f>
        <v>3959.2199999999993</v>
      </c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66" t="s">
        <v>63</v>
      </c>
      <c r="F31" s="167"/>
      <c r="G31" s="47" t="s">
        <v>13</v>
      </c>
      <c r="H31" s="47" t="s">
        <v>64</v>
      </c>
      <c r="I31" s="48" t="s">
        <v>18</v>
      </c>
      <c r="J31" s="141" t="s">
        <v>104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8">
        <v>1460.6</v>
      </c>
      <c r="Q31" s="148">
        <v>1519</v>
      </c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4">
        <v>19</v>
      </c>
      <c r="B32" s="46" t="s">
        <v>2</v>
      </c>
      <c r="C32" s="46" t="s">
        <v>0</v>
      </c>
      <c r="D32" s="47" t="s">
        <v>14</v>
      </c>
      <c r="E32" s="166" t="s">
        <v>65</v>
      </c>
      <c r="F32" s="193"/>
      <c r="G32" s="47" t="s">
        <v>13</v>
      </c>
      <c r="H32" s="47" t="s">
        <v>66</v>
      </c>
      <c r="I32" s="48" t="s">
        <v>18</v>
      </c>
      <c r="J32" s="141" t="s">
        <v>108</v>
      </c>
      <c r="K32" s="68"/>
      <c r="L32" s="68"/>
      <c r="M32" s="73"/>
      <c r="N32" s="49"/>
      <c r="O32" s="50"/>
      <c r="P32" s="148">
        <v>1168</v>
      </c>
      <c r="Q32" s="148">
        <v>1214.7</v>
      </c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71.25" customHeight="1">
      <c r="A33" s="44">
        <v>20</v>
      </c>
      <c r="B33" s="145" t="s">
        <v>2</v>
      </c>
      <c r="C33" s="145" t="s">
        <v>0</v>
      </c>
      <c r="D33" s="47" t="s">
        <v>14</v>
      </c>
      <c r="E33" s="166" t="s">
        <v>115</v>
      </c>
      <c r="F33" s="193"/>
      <c r="G33" s="47" t="s">
        <v>13</v>
      </c>
      <c r="H33" s="47" t="s">
        <v>1</v>
      </c>
      <c r="I33" s="48" t="s">
        <v>18</v>
      </c>
      <c r="J33" s="141" t="s">
        <v>116</v>
      </c>
      <c r="K33" s="68"/>
      <c r="L33" s="68"/>
      <c r="M33" s="73"/>
      <c r="N33" s="49"/>
      <c r="O33" s="50"/>
      <c r="P33" s="148">
        <v>0.21</v>
      </c>
      <c r="Q33" s="148">
        <v>0.22</v>
      </c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4">
        <v>21</v>
      </c>
      <c r="B34" s="146" t="s">
        <v>2</v>
      </c>
      <c r="C34" s="146" t="s">
        <v>0</v>
      </c>
      <c r="D34" s="47" t="s">
        <v>14</v>
      </c>
      <c r="E34" s="166" t="s">
        <v>117</v>
      </c>
      <c r="F34" s="167"/>
      <c r="G34" s="47" t="s">
        <v>13</v>
      </c>
      <c r="H34" s="47" t="s">
        <v>1</v>
      </c>
      <c r="I34" s="48" t="s">
        <v>18</v>
      </c>
      <c r="J34" s="141" t="s">
        <v>118</v>
      </c>
      <c r="K34" s="68"/>
      <c r="L34" s="68"/>
      <c r="M34" s="73"/>
      <c r="N34" s="49"/>
      <c r="O34" s="50"/>
      <c r="P34" s="148">
        <v>8.3</v>
      </c>
      <c r="Q34" s="148">
        <v>8.6</v>
      </c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4">
        <v>22</v>
      </c>
      <c r="B35" s="145" t="s">
        <v>2</v>
      </c>
      <c r="C35" s="145" t="s">
        <v>0</v>
      </c>
      <c r="D35" s="47" t="s">
        <v>14</v>
      </c>
      <c r="E35" s="166" t="s">
        <v>106</v>
      </c>
      <c r="F35" s="193"/>
      <c r="G35" s="47" t="s">
        <v>13</v>
      </c>
      <c r="H35" s="47" t="s">
        <v>67</v>
      </c>
      <c r="I35" s="48" t="s">
        <v>18</v>
      </c>
      <c r="J35" s="141" t="s">
        <v>111</v>
      </c>
      <c r="K35" s="68"/>
      <c r="L35" s="68"/>
      <c r="M35" s="73"/>
      <c r="N35" s="49"/>
      <c r="O35" s="50"/>
      <c r="P35" s="148">
        <v>804.9</v>
      </c>
      <c r="Q35" s="148">
        <v>837.1</v>
      </c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4">
        <v>23</v>
      </c>
      <c r="B36" s="143" t="s">
        <v>2</v>
      </c>
      <c r="C36" s="143" t="s">
        <v>0</v>
      </c>
      <c r="D36" s="47" t="s">
        <v>14</v>
      </c>
      <c r="E36" s="166" t="s">
        <v>106</v>
      </c>
      <c r="F36" s="193"/>
      <c r="G36" s="47" t="s">
        <v>13</v>
      </c>
      <c r="H36" s="47" t="s">
        <v>119</v>
      </c>
      <c r="I36" s="48" t="s">
        <v>18</v>
      </c>
      <c r="J36" s="141" t="s">
        <v>120</v>
      </c>
      <c r="K36" s="68"/>
      <c r="L36" s="68"/>
      <c r="M36" s="73"/>
      <c r="N36" s="49"/>
      <c r="O36" s="50"/>
      <c r="P36" s="148">
        <v>365</v>
      </c>
      <c r="Q36" s="148">
        <v>379.6</v>
      </c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89" t="s">
        <v>4</v>
      </c>
      <c r="F37" s="190"/>
      <c r="G37" s="39" t="s">
        <v>3</v>
      </c>
      <c r="H37" s="39" t="s">
        <v>1</v>
      </c>
      <c r="I37" s="40" t="s">
        <v>2</v>
      </c>
      <c r="J37" s="139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28">
        <f>SUM(P38)</f>
        <v>0.4</v>
      </c>
      <c r="Q37" s="128">
        <f>SUM(Q38)</f>
        <v>0.4</v>
      </c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66" t="s">
        <v>12</v>
      </c>
      <c r="F38" s="167"/>
      <c r="G38" s="47" t="s">
        <v>6</v>
      </c>
      <c r="H38" s="47" t="s">
        <v>1</v>
      </c>
      <c r="I38" s="48" t="s">
        <v>18</v>
      </c>
      <c r="J38" s="138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8">
        <v>0.4</v>
      </c>
      <c r="Q38" s="148">
        <v>0.4</v>
      </c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89" t="s">
        <v>4</v>
      </c>
      <c r="F39" s="190"/>
      <c r="G39" s="39" t="s">
        <v>3</v>
      </c>
      <c r="H39" s="39" t="s">
        <v>1</v>
      </c>
      <c r="I39" s="40" t="s">
        <v>2</v>
      </c>
      <c r="J39" s="137" t="s">
        <v>94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28">
        <f>SUM(P40)</f>
        <v>0</v>
      </c>
      <c r="Q39" s="128">
        <f>SUM(Q40)</f>
        <v>0</v>
      </c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66" t="s">
        <v>78</v>
      </c>
      <c r="F40" s="193"/>
      <c r="G40" s="47" t="s">
        <v>13</v>
      </c>
      <c r="H40" s="47" t="s">
        <v>67</v>
      </c>
      <c r="I40" s="48" t="s">
        <v>19</v>
      </c>
      <c r="J40" s="142" t="s">
        <v>110</v>
      </c>
      <c r="K40" s="68"/>
      <c r="L40" s="68"/>
      <c r="M40" s="76"/>
      <c r="N40" s="49"/>
      <c r="O40" s="50"/>
      <c r="P40" s="148">
        <v>0</v>
      </c>
      <c r="Q40" s="148">
        <v>0</v>
      </c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89" t="s">
        <v>4</v>
      </c>
      <c r="F41" s="190"/>
      <c r="G41" s="39" t="s">
        <v>3</v>
      </c>
      <c r="H41" s="39" t="s">
        <v>1</v>
      </c>
      <c r="I41" s="40" t="s">
        <v>2</v>
      </c>
      <c r="J41" s="137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28">
        <f>SUM(P42+P43+P44+P45+P46)</f>
        <v>8527.2</v>
      </c>
      <c r="Q41" s="128">
        <f>SUM(Q42+Q43+Q44+Q45+Q46)</f>
        <v>8867.400000000001</v>
      </c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2.25" customHeight="1">
      <c r="A42" s="44">
        <v>29</v>
      </c>
      <c r="B42" s="46" t="s">
        <v>2</v>
      </c>
      <c r="C42" s="46" t="s">
        <v>0</v>
      </c>
      <c r="D42" s="47" t="s">
        <v>17</v>
      </c>
      <c r="E42" s="166" t="s">
        <v>71</v>
      </c>
      <c r="F42" s="193"/>
      <c r="G42" s="47" t="s">
        <v>13</v>
      </c>
      <c r="H42" s="47" t="s">
        <v>1</v>
      </c>
      <c r="I42" s="78" t="s">
        <v>72</v>
      </c>
      <c r="J42" s="135" t="s">
        <v>73</v>
      </c>
      <c r="K42" s="79"/>
      <c r="L42" s="79"/>
      <c r="M42" s="76"/>
      <c r="N42" s="80"/>
      <c r="O42" s="81"/>
      <c r="P42" s="148">
        <v>20</v>
      </c>
      <c r="Q42" s="148">
        <v>20</v>
      </c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79.5" customHeight="1">
      <c r="A43" s="44">
        <v>30</v>
      </c>
      <c r="B43" s="46" t="s">
        <v>2</v>
      </c>
      <c r="C43" s="46" t="s">
        <v>0</v>
      </c>
      <c r="D43" s="47" t="s">
        <v>17</v>
      </c>
      <c r="E43" s="166" t="s">
        <v>74</v>
      </c>
      <c r="F43" s="193"/>
      <c r="G43" s="47" t="s">
        <v>13</v>
      </c>
      <c r="H43" s="47" t="s">
        <v>64</v>
      </c>
      <c r="I43" s="78" t="s">
        <v>72</v>
      </c>
      <c r="J43" s="133" t="s">
        <v>75</v>
      </c>
      <c r="K43" s="79"/>
      <c r="L43" s="79"/>
      <c r="M43" s="76"/>
      <c r="N43" s="80"/>
      <c r="O43" s="81"/>
      <c r="P43" s="148">
        <v>5824</v>
      </c>
      <c r="Q43" s="148">
        <v>6057</v>
      </c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197" t="s">
        <v>74</v>
      </c>
      <c r="F44" s="193"/>
      <c r="G44" s="47" t="s">
        <v>13</v>
      </c>
      <c r="H44" s="47" t="s">
        <v>1</v>
      </c>
      <c r="I44" s="78" t="s">
        <v>76</v>
      </c>
      <c r="J44" s="133" t="s">
        <v>77</v>
      </c>
      <c r="K44" s="79"/>
      <c r="L44" s="79"/>
      <c r="M44" s="76"/>
      <c r="N44" s="80"/>
      <c r="O44" s="81"/>
      <c r="P44" s="148">
        <v>93.6</v>
      </c>
      <c r="Q44" s="148">
        <v>97.3</v>
      </c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66" t="s">
        <v>68</v>
      </c>
      <c r="F45" s="167"/>
      <c r="G45" s="47" t="s">
        <v>13</v>
      </c>
      <c r="H45" s="47" t="s">
        <v>1</v>
      </c>
      <c r="I45" s="48" t="s">
        <v>36</v>
      </c>
      <c r="J45" s="133" t="s">
        <v>69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8">
        <v>93.6</v>
      </c>
      <c r="Q45" s="148">
        <v>97.3</v>
      </c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66" t="s">
        <v>70</v>
      </c>
      <c r="F46" s="167"/>
      <c r="G46" s="47" t="s">
        <v>13</v>
      </c>
      <c r="H46" s="47" t="s">
        <v>1</v>
      </c>
      <c r="I46" s="48" t="s">
        <v>36</v>
      </c>
      <c r="J46" s="133" t="s">
        <v>92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8">
        <v>2496</v>
      </c>
      <c r="Q46" s="148">
        <v>2595.8</v>
      </c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89" t="s">
        <v>4</v>
      </c>
      <c r="F47" s="190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Q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28">
        <f t="shared" si="0"/>
        <v>273552.19999999995</v>
      </c>
      <c r="Q47" s="128">
        <f t="shared" si="0"/>
        <v>268475.2</v>
      </c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89" t="s">
        <v>4</v>
      </c>
      <c r="F48" s="190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K50+K51+K57+#REF!+#REF!</f>
        <v>#REF!</v>
      </c>
      <c r="L48" s="83" t="e">
        <f>L50+L51+L57+#REF!+#REF!+#REF!</f>
        <v>#REF!</v>
      </c>
      <c r="M48" s="83" t="e">
        <f>M50+M51+M57+#REF!+#REF!+#REF!</f>
        <v>#REF!</v>
      </c>
      <c r="N48" s="83" t="e">
        <f>N50+N51+N57+#REF!+#REF!</f>
        <v>#REF!</v>
      </c>
      <c r="O48" s="84" t="e">
        <f>O50+O51+O57+#REF!+#REF!</f>
        <v>#REF!</v>
      </c>
      <c r="P48" s="128">
        <f>SUM(P49+P50+P51+P57+P74+P76)</f>
        <v>273552.19999999995</v>
      </c>
      <c r="Q48" s="128">
        <f>SUM(Q49+Q50+Q51+Q57+Q74+Q76)</f>
        <v>268475.2</v>
      </c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7">
        <v>36</v>
      </c>
      <c r="B49" s="85" t="s">
        <v>2</v>
      </c>
      <c r="C49" s="86" t="s">
        <v>20</v>
      </c>
      <c r="D49" s="86" t="s">
        <v>10</v>
      </c>
      <c r="E49" s="189" t="s">
        <v>53</v>
      </c>
      <c r="F49" s="193"/>
      <c r="G49" s="86" t="s">
        <v>13</v>
      </c>
      <c r="H49" s="86" t="s">
        <v>1</v>
      </c>
      <c r="I49" s="87" t="s">
        <v>88</v>
      </c>
      <c r="J49" s="129" t="s">
        <v>107</v>
      </c>
      <c r="K49" s="89"/>
      <c r="L49" s="89"/>
      <c r="M49" s="90"/>
      <c r="N49" s="89"/>
      <c r="O49" s="84"/>
      <c r="P49" s="128">
        <v>75614</v>
      </c>
      <c r="Q49" s="128">
        <v>67997</v>
      </c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7">
        <v>37</v>
      </c>
      <c r="B50" s="38" t="s">
        <v>2</v>
      </c>
      <c r="C50" s="39" t="s">
        <v>20</v>
      </c>
      <c r="D50" s="39" t="s">
        <v>10</v>
      </c>
      <c r="E50" s="189" t="s">
        <v>91</v>
      </c>
      <c r="F50" s="190"/>
      <c r="G50" s="39" t="s">
        <v>13</v>
      </c>
      <c r="H50" s="39" t="s">
        <v>1</v>
      </c>
      <c r="I50" s="82" t="s">
        <v>88</v>
      </c>
      <c r="J50" s="129" t="s">
        <v>93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28">
        <v>74064</v>
      </c>
      <c r="Q50" s="128">
        <v>73961</v>
      </c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89" t="s">
        <v>54</v>
      </c>
      <c r="F51" s="190"/>
      <c r="G51" s="39" t="s">
        <v>3</v>
      </c>
      <c r="H51" s="39" t="s">
        <v>1</v>
      </c>
      <c r="I51" s="82" t="s">
        <v>88</v>
      </c>
      <c r="J51" s="95" t="s">
        <v>47</v>
      </c>
      <c r="K51" s="66">
        <f>SUM(K54:K54)</f>
        <v>1413</v>
      </c>
      <c r="L51" s="66">
        <v>29044.7</v>
      </c>
      <c r="M51" s="66">
        <v>29044.7</v>
      </c>
      <c r="N51" s="66">
        <f>SUM(N54:N54)</f>
        <v>1413</v>
      </c>
      <c r="O51" s="67">
        <f>O54</f>
        <v>1383</v>
      </c>
      <c r="P51" s="128">
        <f>SUM(P52:P54)</f>
        <v>6043.9</v>
      </c>
      <c r="Q51" s="128">
        <f>SUM(Q52:Q54)</f>
        <v>6286.6</v>
      </c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8"/>
      <c r="Q52" s="148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>
        <v>40</v>
      </c>
      <c r="B53" s="97" t="s">
        <v>2</v>
      </c>
      <c r="C53" s="98" t="s">
        <v>20</v>
      </c>
      <c r="D53" s="98" t="s">
        <v>10</v>
      </c>
      <c r="E53" s="191" t="s">
        <v>113</v>
      </c>
      <c r="F53" s="196"/>
      <c r="G53" s="98" t="s">
        <v>13</v>
      </c>
      <c r="H53" s="98" t="s">
        <v>1</v>
      </c>
      <c r="I53" s="100" t="s">
        <v>88</v>
      </c>
      <c r="J53" s="101" t="s">
        <v>114</v>
      </c>
      <c r="K53" s="61"/>
      <c r="L53" s="61"/>
      <c r="M53" s="17"/>
      <c r="N53" s="61"/>
      <c r="O53" s="62"/>
      <c r="P53" s="148">
        <v>0</v>
      </c>
      <c r="Q53" s="148">
        <v>0</v>
      </c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" customFormat="1" ht="27" customHeight="1">
      <c r="A54" s="94">
        <v>41</v>
      </c>
      <c r="B54" s="38" t="s">
        <v>2</v>
      </c>
      <c r="C54" s="39" t="s">
        <v>20</v>
      </c>
      <c r="D54" s="39" t="s">
        <v>10</v>
      </c>
      <c r="E54" s="189" t="s">
        <v>55</v>
      </c>
      <c r="F54" s="190"/>
      <c r="G54" s="39" t="s">
        <v>13</v>
      </c>
      <c r="H54" s="39" t="s">
        <v>1</v>
      </c>
      <c r="I54" s="82" t="s">
        <v>88</v>
      </c>
      <c r="J54" s="102" t="s">
        <v>49</v>
      </c>
      <c r="K54" s="41">
        <f aca="true" t="shared" si="1" ref="K54:P54">SUM(K55:K56)</f>
        <v>1413</v>
      </c>
      <c r="L54" s="41">
        <f t="shared" si="1"/>
        <v>1413</v>
      </c>
      <c r="M54" s="41">
        <f t="shared" si="1"/>
        <v>0</v>
      </c>
      <c r="N54" s="41">
        <f t="shared" si="1"/>
        <v>1413</v>
      </c>
      <c r="O54" s="42">
        <f t="shared" si="1"/>
        <v>1383</v>
      </c>
      <c r="P54" s="130">
        <f t="shared" si="1"/>
        <v>6043.9</v>
      </c>
      <c r="Q54" s="130">
        <f>SUM(Q55:Q56)</f>
        <v>6286.6</v>
      </c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25.5">
      <c r="A55" s="96">
        <v>42</v>
      </c>
      <c r="B55" s="97" t="s">
        <v>2</v>
      </c>
      <c r="C55" s="98" t="s">
        <v>20</v>
      </c>
      <c r="D55" s="98" t="s">
        <v>10</v>
      </c>
      <c r="E55" s="191" t="s">
        <v>55</v>
      </c>
      <c r="F55" s="196"/>
      <c r="G55" s="98" t="s">
        <v>13</v>
      </c>
      <c r="H55" s="98" t="s">
        <v>1</v>
      </c>
      <c r="I55" s="100" t="s">
        <v>88</v>
      </c>
      <c r="J55" s="104" t="s">
        <v>95</v>
      </c>
      <c r="K55" s="103"/>
      <c r="L55" s="103"/>
      <c r="M55" s="17"/>
      <c r="N55" s="49"/>
      <c r="O55" s="50"/>
      <c r="P55" s="148">
        <v>4227</v>
      </c>
      <c r="Q55" s="148">
        <v>4397</v>
      </c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51" customHeight="1">
      <c r="A56" s="96">
        <v>43</v>
      </c>
      <c r="B56" s="97" t="s">
        <v>2</v>
      </c>
      <c r="C56" s="98" t="s">
        <v>20</v>
      </c>
      <c r="D56" s="98" t="s">
        <v>10</v>
      </c>
      <c r="E56" s="191" t="s">
        <v>55</v>
      </c>
      <c r="F56" s="196"/>
      <c r="G56" s="98" t="s">
        <v>13</v>
      </c>
      <c r="H56" s="98" t="s">
        <v>1</v>
      </c>
      <c r="I56" s="100" t="s">
        <v>88</v>
      </c>
      <c r="J56" s="105" t="s">
        <v>96</v>
      </c>
      <c r="K56" s="49">
        <v>1413</v>
      </c>
      <c r="L56" s="49">
        <v>1413</v>
      </c>
      <c r="M56" s="17"/>
      <c r="N56" s="49">
        <v>1413</v>
      </c>
      <c r="O56" s="50">
        <v>1383</v>
      </c>
      <c r="P56" s="148">
        <v>1816.9</v>
      </c>
      <c r="Q56" s="148">
        <v>1889.6</v>
      </c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4">
        <v>44</v>
      </c>
      <c r="B57" s="106" t="s">
        <v>2</v>
      </c>
      <c r="C57" s="107" t="s">
        <v>20</v>
      </c>
      <c r="D57" s="107" t="s">
        <v>10</v>
      </c>
      <c r="E57" s="194" t="s">
        <v>56</v>
      </c>
      <c r="F57" s="195"/>
      <c r="G57" s="107" t="s">
        <v>3</v>
      </c>
      <c r="H57" s="107" t="s">
        <v>1</v>
      </c>
      <c r="I57" s="108" t="s">
        <v>88</v>
      </c>
      <c r="J57" s="109" t="s">
        <v>57</v>
      </c>
      <c r="K57" s="66">
        <f>SUM(K58:K60,K63,K71)</f>
        <v>61217</v>
      </c>
      <c r="L57" s="66">
        <f>SUM(L58:L60,L63,L71)</f>
        <v>51844</v>
      </c>
      <c r="M57" s="66">
        <f>SUM(M58:M60,M63,M71)</f>
        <v>0</v>
      </c>
      <c r="N57" s="66">
        <f>SUM(N58:N60,N63,N71)</f>
        <v>61196</v>
      </c>
      <c r="O57" s="67">
        <f>SUM(O58:O60,O63,O71)</f>
        <v>64403.8</v>
      </c>
      <c r="P57" s="128">
        <f>SUM(P58+P59+P60+P61+P62+P63+P71)</f>
        <v>110050.7</v>
      </c>
      <c r="Q57" s="128">
        <f>SUM(Q58+Q59+Q60+Q61+Q62+Q63+Q71)</f>
        <v>112363.4</v>
      </c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3.25" customHeight="1" thickBot="1">
      <c r="A58" s="96">
        <v>45</v>
      </c>
      <c r="B58" s="97" t="s">
        <v>2</v>
      </c>
      <c r="C58" s="98" t="s">
        <v>20</v>
      </c>
      <c r="D58" s="98" t="s">
        <v>10</v>
      </c>
      <c r="E58" s="191" t="s">
        <v>58</v>
      </c>
      <c r="F58" s="192"/>
      <c r="G58" s="98" t="s">
        <v>13</v>
      </c>
      <c r="H58" s="98" t="s">
        <v>1</v>
      </c>
      <c r="I58" s="100" t="s">
        <v>88</v>
      </c>
      <c r="J58" s="111" t="s">
        <v>130</v>
      </c>
      <c r="K58" s="61">
        <v>5814</v>
      </c>
      <c r="L58" s="61">
        <v>4700</v>
      </c>
      <c r="M58" s="11"/>
      <c r="N58" s="49">
        <v>5814</v>
      </c>
      <c r="O58" s="50">
        <v>6881.9</v>
      </c>
      <c r="P58" s="148">
        <v>2414.6</v>
      </c>
      <c r="Q58" s="148">
        <v>2414.6</v>
      </c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2.25" customHeight="1">
      <c r="A59" s="96">
        <v>46</v>
      </c>
      <c r="B59" s="97" t="s">
        <v>2</v>
      </c>
      <c r="C59" s="98" t="s">
        <v>20</v>
      </c>
      <c r="D59" s="98" t="s">
        <v>10</v>
      </c>
      <c r="E59" s="191" t="s">
        <v>59</v>
      </c>
      <c r="F59" s="192"/>
      <c r="G59" s="98" t="s">
        <v>13</v>
      </c>
      <c r="H59" s="98" t="s">
        <v>1</v>
      </c>
      <c r="I59" s="100" t="s">
        <v>88</v>
      </c>
      <c r="J59" s="105" t="s">
        <v>123</v>
      </c>
      <c r="K59" s="49">
        <v>433.9</v>
      </c>
      <c r="L59" s="49">
        <v>433.9</v>
      </c>
      <c r="M59" s="11"/>
      <c r="N59" s="49">
        <v>433.9</v>
      </c>
      <c r="O59" s="50">
        <v>286.4</v>
      </c>
      <c r="P59" s="148">
        <v>313.2</v>
      </c>
      <c r="Q59" s="148">
        <v>323.9</v>
      </c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9.75" customHeight="1">
      <c r="A60" s="96">
        <v>47</v>
      </c>
      <c r="B60" s="97" t="s">
        <v>2</v>
      </c>
      <c r="C60" s="98" t="s">
        <v>20</v>
      </c>
      <c r="D60" s="98" t="s">
        <v>10</v>
      </c>
      <c r="E60" s="191" t="s">
        <v>60</v>
      </c>
      <c r="F60" s="192"/>
      <c r="G60" s="98" t="s">
        <v>13</v>
      </c>
      <c r="H60" s="98" t="s">
        <v>1</v>
      </c>
      <c r="I60" s="100" t="s">
        <v>88</v>
      </c>
      <c r="J60" s="105" t="s">
        <v>121</v>
      </c>
      <c r="K60" s="49">
        <v>6565</v>
      </c>
      <c r="L60" s="49">
        <v>5152</v>
      </c>
      <c r="M60" s="11"/>
      <c r="N60" s="49">
        <v>6565</v>
      </c>
      <c r="O60" s="50">
        <v>7234</v>
      </c>
      <c r="P60" s="148">
        <v>5311.2</v>
      </c>
      <c r="Q60" s="148">
        <v>5523.7</v>
      </c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65.25" customHeight="1">
      <c r="A61" s="96">
        <v>48</v>
      </c>
      <c r="B61" s="97" t="s">
        <v>2</v>
      </c>
      <c r="C61" s="98" t="s">
        <v>20</v>
      </c>
      <c r="D61" s="98" t="s">
        <v>10</v>
      </c>
      <c r="E61" s="191" t="s">
        <v>112</v>
      </c>
      <c r="F61" s="192"/>
      <c r="G61" s="98" t="s">
        <v>13</v>
      </c>
      <c r="H61" s="98" t="s">
        <v>1</v>
      </c>
      <c r="I61" s="100" t="s">
        <v>88</v>
      </c>
      <c r="J61" s="140" t="s">
        <v>125</v>
      </c>
      <c r="K61" s="112"/>
      <c r="L61" s="112"/>
      <c r="M61" s="11"/>
      <c r="N61" s="112"/>
      <c r="O61" s="113"/>
      <c r="P61" s="148">
        <v>8.9</v>
      </c>
      <c r="Q61" s="148">
        <v>9.1</v>
      </c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6.25" customHeight="1">
      <c r="A62" s="96">
        <v>49</v>
      </c>
      <c r="B62" s="97" t="s">
        <v>2</v>
      </c>
      <c r="C62" s="98" t="s">
        <v>20</v>
      </c>
      <c r="D62" s="98" t="s">
        <v>10</v>
      </c>
      <c r="E62" s="191" t="s">
        <v>83</v>
      </c>
      <c r="F62" s="193"/>
      <c r="G62" s="98" t="s">
        <v>13</v>
      </c>
      <c r="H62" s="98" t="s">
        <v>1</v>
      </c>
      <c r="I62" s="100" t="s">
        <v>88</v>
      </c>
      <c r="J62" s="105" t="s">
        <v>122</v>
      </c>
      <c r="K62" s="112"/>
      <c r="L62" s="112"/>
      <c r="M62" s="11"/>
      <c r="N62" s="112"/>
      <c r="O62" s="113"/>
      <c r="P62" s="148">
        <v>2.2</v>
      </c>
      <c r="Q62" s="148">
        <v>1.9</v>
      </c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94">
        <v>50</v>
      </c>
      <c r="B63" s="106" t="s">
        <v>2</v>
      </c>
      <c r="C63" s="107" t="s">
        <v>20</v>
      </c>
      <c r="D63" s="107" t="s">
        <v>10</v>
      </c>
      <c r="E63" s="194" t="s">
        <v>61</v>
      </c>
      <c r="F63" s="195"/>
      <c r="G63" s="107" t="s">
        <v>13</v>
      </c>
      <c r="H63" s="107" t="s">
        <v>1</v>
      </c>
      <c r="I63" s="108" t="s">
        <v>88</v>
      </c>
      <c r="J63" s="114" t="s">
        <v>41</v>
      </c>
      <c r="K63" s="115">
        <f>SUM(K64:K68)</f>
        <v>100.1</v>
      </c>
      <c r="L63" s="115">
        <f>SUM(L64:L68)</f>
        <v>79.1</v>
      </c>
      <c r="M63" s="115">
        <f>SUM(M64:M68)</f>
        <v>0</v>
      </c>
      <c r="N63" s="115">
        <f>SUM(N64:N68)</f>
        <v>79.1</v>
      </c>
      <c r="O63" s="116">
        <f>SUM(O64:O68)</f>
        <v>83.5</v>
      </c>
      <c r="P63" s="130">
        <f>SUM(P64:P70)</f>
        <v>24063.600000000002</v>
      </c>
      <c r="Q63" s="130">
        <f>SUM(Q64:Q70)</f>
        <v>24679.2</v>
      </c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6">
        <v>51</v>
      </c>
      <c r="B64" s="97" t="s">
        <v>2</v>
      </c>
      <c r="C64" s="98" t="s">
        <v>20</v>
      </c>
      <c r="D64" s="98" t="s">
        <v>10</v>
      </c>
      <c r="E64" s="191" t="s">
        <v>61</v>
      </c>
      <c r="F64" s="196"/>
      <c r="G64" s="98" t="s">
        <v>13</v>
      </c>
      <c r="H64" s="98" t="s">
        <v>1</v>
      </c>
      <c r="I64" s="100" t="s">
        <v>88</v>
      </c>
      <c r="J64" s="77" t="s">
        <v>97</v>
      </c>
      <c r="K64" s="49">
        <v>21</v>
      </c>
      <c r="L64" s="49"/>
      <c r="M64" s="11"/>
      <c r="N64" s="49"/>
      <c r="O64" s="50"/>
      <c r="P64" s="148">
        <v>1203</v>
      </c>
      <c r="Q64" s="148">
        <v>1203</v>
      </c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6">
        <v>52</v>
      </c>
      <c r="B65" s="97" t="s">
        <v>2</v>
      </c>
      <c r="C65" s="98" t="s">
        <v>20</v>
      </c>
      <c r="D65" s="98" t="s">
        <v>10</v>
      </c>
      <c r="E65" s="191" t="s">
        <v>61</v>
      </c>
      <c r="F65" s="196"/>
      <c r="G65" s="98" t="s">
        <v>13</v>
      </c>
      <c r="H65" s="98" t="s">
        <v>1</v>
      </c>
      <c r="I65" s="100" t="s">
        <v>88</v>
      </c>
      <c r="J65" s="10" t="s">
        <v>131</v>
      </c>
      <c r="K65" s="49"/>
      <c r="L65" s="49"/>
      <c r="M65" s="11"/>
      <c r="N65" s="49"/>
      <c r="O65" s="50"/>
      <c r="P65" s="165">
        <v>6.5</v>
      </c>
      <c r="Q65" s="148">
        <v>6.5</v>
      </c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6">
        <v>53</v>
      </c>
      <c r="B66" s="97" t="s">
        <v>2</v>
      </c>
      <c r="C66" s="98" t="s">
        <v>20</v>
      </c>
      <c r="D66" s="98" t="s">
        <v>10</v>
      </c>
      <c r="E66" s="191" t="s">
        <v>61</v>
      </c>
      <c r="F66" s="196"/>
      <c r="G66" s="98" t="s">
        <v>13</v>
      </c>
      <c r="H66" s="98" t="s">
        <v>1</v>
      </c>
      <c r="I66" s="100" t="s">
        <v>88</v>
      </c>
      <c r="J66" s="77" t="s">
        <v>124</v>
      </c>
      <c r="K66" s="49"/>
      <c r="L66" s="49"/>
      <c r="M66" s="11"/>
      <c r="N66" s="49"/>
      <c r="O66" s="50"/>
      <c r="P66" s="148">
        <v>22405.2</v>
      </c>
      <c r="Q66" s="148">
        <v>23014.8</v>
      </c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6">
        <v>54</v>
      </c>
      <c r="B67" s="97" t="s">
        <v>2</v>
      </c>
      <c r="C67" s="98" t="s">
        <v>20</v>
      </c>
      <c r="D67" s="98" t="s">
        <v>10</v>
      </c>
      <c r="E67" s="191" t="s">
        <v>61</v>
      </c>
      <c r="F67" s="196"/>
      <c r="G67" s="98" t="s">
        <v>13</v>
      </c>
      <c r="H67" s="98" t="s">
        <v>1</v>
      </c>
      <c r="I67" s="100" t="s">
        <v>88</v>
      </c>
      <c r="J67" s="10" t="s">
        <v>98</v>
      </c>
      <c r="K67" s="49">
        <v>0.1</v>
      </c>
      <c r="L67" s="49">
        <v>0.1</v>
      </c>
      <c r="M67" s="11"/>
      <c r="N67" s="49">
        <v>0.1</v>
      </c>
      <c r="O67" s="50">
        <v>0.1</v>
      </c>
      <c r="P67" s="148">
        <v>0.2</v>
      </c>
      <c r="Q67" s="148">
        <v>0.2</v>
      </c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96">
        <v>55</v>
      </c>
      <c r="B68" s="97" t="s">
        <v>2</v>
      </c>
      <c r="C68" s="98" t="s">
        <v>20</v>
      </c>
      <c r="D68" s="98" t="s">
        <v>10</v>
      </c>
      <c r="E68" s="191" t="s">
        <v>61</v>
      </c>
      <c r="F68" s="196"/>
      <c r="G68" s="98" t="s">
        <v>13</v>
      </c>
      <c r="H68" s="98" t="s">
        <v>1</v>
      </c>
      <c r="I68" s="100" t="s">
        <v>88</v>
      </c>
      <c r="J68" s="117" t="s">
        <v>99</v>
      </c>
      <c r="K68" s="61">
        <v>79</v>
      </c>
      <c r="L68" s="61">
        <v>79</v>
      </c>
      <c r="M68" s="11"/>
      <c r="N68" s="61">
        <v>79</v>
      </c>
      <c r="O68" s="50">
        <v>83.4</v>
      </c>
      <c r="P68" s="148">
        <v>115.2</v>
      </c>
      <c r="Q68" s="148">
        <v>115.2</v>
      </c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44">
        <v>56</v>
      </c>
      <c r="B69" s="97" t="s">
        <v>2</v>
      </c>
      <c r="C69" s="98" t="s">
        <v>20</v>
      </c>
      <c r="D69" s="98" t="s">
        <v>10</v>
      </c>
      <c r="E69" s="191" t="s">
        <v>61</v>
      </c>
      <c r="F69" s="196"/>
      <c r="G69" s="98" t="s">
        <v>13</v>
      </c>
      <c r="H69" s="98" t="s">
        <v>1</v>
      </c>
      <c r="I69" s="100" t="s">
        <v>88</v>
      </c>
      <c r="J69" s="117" t="s">
        <v>100</v>
      </c>
      <c r="K69" s="61"/>
      <c r="L69" s="61"/>
      <c r="M69" s="11"/>
      <c r="N69" s="61"/>
      <c r="O69" s="50"/>
      <c r="P69" s="148">
        <v>125.1</v>
      </c>
      <c r="Q69" s="148">
        <v>122.7</v>
      </c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44">
        <v>57</v>
      </c>
      <c r="B70" s="97" t="s">
        <v>2</v>
      </c>
      <c r="C70" s="98" t="s">
        <v>20</v>
      </c>
      <c r="D70" s="98" t="s">
        <v>10</v>
      </c>
      <c r="E70" s="191" t="s">
        <v>61</v>
      </c>
      <c r="F70" s="196"/>
      <c r="G70" s="98" t="s">
        <v>13</v>
      </c>
      <c r="H70" s="98" t="s">
        <v>1</v>
      </c>
      <c r="I70" s="100" t="s">
        <v>88</v>
      </c>
      <c r="J70" s="118" t="s">
        <v>101</v>
      </c>
      <c r="K70" s="61"/>
      <c r="L70" s="61"/>
      <c r="M70" s="11"/>
      <c r="N70" s="61"/>
      <c r="O70" s="50"/>
      <c r="P70" s="148">
        <v>208.4</v>
      </c>
      <c r="Q70" s="148">
        <v>216.8</v>
      </c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7">
        <v>58</v>
      </c>
      <c r="B71" s="106" t="s">
        <v>2</v>
      </c>
      <c r="C71" s="107" t="s">
        <v>20</v>
      </c>
      <c r="D71" s="107" t="s">
        <v>10</v>
      </c>
      <c r="E71" s="194" t="s">
        <v>62</v>
      </c>
      <c r="F71" s="195"/>
      <c r="G71" s="107" t="s">
        <v>13</v>
      </c>
      <c r="H71" s="107" t="s">
        <v>1</v>
      </c>
      <c r="I71" s="108" t="s">
        <v>88</v>
      </c>
      <c r="J71" s="119" t="s">
        <v>48</v>
      </c>
      <c r="K71" s="66">
        <f>SUM(K73:K73)</f>
        <v>48304</v>
      </c>
      <c r="L71" s="66">
        <f>SUM(L73:L73)</f>
        <v>41479</v>
      </c>
      <c r="M71" s="66">
        <f>SUM(M73:M73)</f>
        <v>0</v>
      </c>
      <c r="N71" s="66">
        <f>SUM(N73:N73)</f>
        <v>48304</v>
      </c>
      <c r="O71" s="67">
        <f>SUM(O73:O73)</f>
        <v>49918</v>
      </c>
      <c r="P71" s="128">
        <f>SUM(P72:P73)</f>
        <v>77937</v>
      </c>
      <c r="Q71" s="128">
        <f>SUM(Q72:Q73)</f>
        <v>79411</v>
      </c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44">
        <v>59</v>
      </c>
      <c r="B72" s="97" t="s">
        <v>2</v>
      </c>
      <c r="C72" s="98" t="s">
        <v>20</v>
      </c>
      <c r="D72" s="98" t="s">
        <v>10</v>
      </c>
      <c r="E72" s="191" t="s">
        <v>62</v>
      </c>
      <c r="F72" s="196"/>
      <c r="G72" s="98" t="s">
        <v>13</v>
      </c>
      <c r="H72" s="98" t="s">
        <v>1</v>
      </c>
      <c r="I72" s="100" t="s">
        <v>88</v>
      </c>
      <c r="J72" s="120" t="s">
        <v>102</v>
      </c>
      <c r="K72" s="61"/>
      <c r="L72" s="61"/>
      <c r="M72" s="11"/>
      <c r="N72" s="49"/>
      <c r="O72" s="50"/>
      <c r="P72" s="148">
        <v>22924</v>
      </c>
      <c r="Q72" s="148">
        <v>23423</v>
      </c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81.75" customHeight="1">
      <c r="A73" s="121">
        <v>60</v>
      </c>
      <c r="B73" s="97" t="s">
        <v>2</v>
      </c>
      <c r="C73" s="122" t="s">
        <v>20</v>
      </c>
      <c r="D73" s="122" t="s">
        <v>10</v>
      </c>
      <c r="E73" s="191" t="s">
        <v>62</v>
      </c>
      <c r="F73" s="196"/>
      <c r="G73" s="122" t="s">
        <v>13</v>
      </c>
      <c r="H73" s="122" t="s">
        <v>1</v>
      </c>
      <c r="I73" s="123" t="s">
        <v>88</v>
      </c>
      <c r="J73" s="105" t="s">
        <v>103</v>
      </c>
      <c r="K73" s="124">
        <f>47602+351+351</f>
        <v>48304</v>
      </c>
      <c r="L73" s="124">
        <v>41479</v>
      </c>
      <c r="M73" s="17"/>
      <c r="N73" s="124">
        <f>47602+351+351</f>
        <v>48304</v>
      </c>
      <c r="O73" s="113">
        <v>49918</v>
      </c>
      <c r="P73" s="150">
        <v>55013</v>
      </c>
      <c r="Q73" s="150">
        <v>55988</v>
      </c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9.5" customHeight="1">
      <c r="A74" s="121">
        <v>61</v>
      </c>
      <c r="B74" s="106" t="s">
        <v>2</v>
      </c>
      <c r="C74" s="155" t="s">
        <v>20</v>
      </c>
      <c r="D74" s="155" t="s">
        <v>10</v>
      </c>
      <c r="E74" s="194" t="s">
        <v>132</v>
      </c>
      <c r="F74" s="195"/>
      <c r="G74" s="155" t="s">
        <v>3</v>
      </c>
      <c r="H74" s="155" t="s">
        <v>1</v>
      </c>
      <c r="I74" s="156" t="s">
        <v>88</v>
      </c>
      <c r="J74" s="157" t="s">
        <v>133</v>
      </c>
      <c r="K74" s="153"/>
      <c r="L74" s="153"/>
      <c r="M74" s="17"/>
      <c r="N74" s="153"/>
      <c r="O74" s="154"/>
      <c r="P74" s="162">
        <f>SUM(P75)</f>
        <v>4761</v>
      </c>
      <c r="Q74" s="162">
        <f>SUM(Q75)</f>
        <v>4761</v>
      </c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8.5" customHeight="1">
      <c r="A75" s="121">
        <v>62</v>
      </c>
      <c r="B75" s="158" t="s">
        <v>2</v>
      </c>
      <c r="C75" s="122" t="s">
        <v>20</v>
      </c>
      <c r="D75" s="122" t="s">
        <v>10</v>
      </c>
      <c r="E75" s="191" t="s">
        <v>134</v>
      </c>
      <c r="F75" s="203"/>
      <c r="G75" s="122" t="s">
        <v>13</v>
      </c>
      <c r="H75" s="122" t="s">
        <v>1</v>
      </c>
      <c r="I75" s="152" t="s">
        <v>88</v>
      </c>
      <c r="J75" s="159" t="s">
        <v>135</v>
      </c>
      <c r="K75" s="153"/>
      <c r="L75" s="153"/>
      <c r="M75" s="17"/>
      <c r="N75" s="153"/>
      <c r="O75" s="154"/>
      <c r="P75" s="163">
        <v>4761</v>
      </c>
      <c r="Q75" s="150">
        <v>4761</v>
      </c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5.5" customHeight="1">
      <c r="A76" s="121">
        <v>63</v>
      </c>
      <c r="B76" s="160" t="s">
        <v>2</v>
      </c>
      <c r="C76" s="155" t="s">
        <v>20</v>
      </c>
      <c r="D76" s="155" t="s">
        <v>10</v>
      </c>
      <c r="E76" s="194" t="s">
        <v>136</v>
      </c>
      <c r="F76" s="195"/>
      <c r="G76" s="155" t="s">
        <v>13</v>
      </c>
      <c r="H76" s="155" t="s">
        <v>1</v>
      </c>
      <c r="I76" s="156" t="s">
        <v>88</v>
      </c>
      <c r="J76" s="157" t="s">
        <v>137</v>
      </c>
      <c r="K76" s="153"/>
      <c r="L76" s="153"/>
      <c r="M76" s="17"/>
      <c r="N76" s="153"/>
      <c r="O76" s="154"/>
      <c r="P76" s="164">
        <f>SUM(P77)</f>
        <v>3018.6</v>
      </c>
      <c r="Q76" s="162">
        <f>SUM(Q77)</f>
        <v>3106.2</v>
      </c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57.75" customHeight="1">
      <c r="A77" s="121">
        <v>64</v>
      </c>
      <c r="B77" s="158" t="s">
        <v>2</v>
      </c>
      <c r="C77" s="122" t="s">
        <v>20</v>
      </c>
      <c r="D77" s="122" t="s">
        <v>10</v>
      </c>
      <c r="E77" s="191" t="s">
        <v>136</v>
      </c>
      <c r="F77" s="192"/>
      <c r="G77" s="122" t="s">
        <v>13</v>
      </c>
      <c r="H77" s="122" t="s">
        <v>1</v>
      </c>
      <c r="I77" s="152" t="s">
        <v>88</v>
      </c>
      <c r="J77" s="161" t="s">
        <v>138</v>
      </c>
      <c r="K77" s="153"/>
      <c r="L77" s="153"/>
      <c r="M77" s="17"/>
      <c r="N77" s="153"/>
      <c r="O77" s="154"/>
      <c r="P77" s="150">
        <v>3018.6</v>
      </c>
      <c r="Q77" s="150">
        <v>3106.2</v>
      </c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 thickBot="1">
      <c r="A78" s="37">
        <v>65</v>
      </c>
      <c r="B78" s="125"/>
      <c r="C78" s="126"/>
      <c r="D78" s="126"/>
      <c r="E78" s="202"/>
      <c r="F78" s="202"/>
      <c r="G78" s="126"/>
      <c r="H78" s="126"/>
      <c r="I78" s="126"/>
      <c r="J78" s="127" t="s">
        <v>40</v>
      </c>
      <c r="K78" s="110" t="e">
        <f>SUM(K14,K47)</f>
        <v>#REF!</v>
      </c>
      <c r="L78" s="110" t="e">
        <f>SUM(L14,L47)-9.126-6078.162</f>
        <v>#REF!</v>
      </c>
      <c r="M78" s="110" t="e">
        <f>SUM(M14,M47)-6078.16-9.126</f>
        <v>#REF!</v>
      </c>
      <c r="N78" s="110" t="e">
        <f>SUM(N14,N47)</f>
        <v>#REF!</v>
      </c>
      <c r="O78" s="110" t="e">
        <f>SUM(O14,O47)</f>
        <v>#REF!</v>
      </c>
      <c r="P78" s="128">
        <f>SUM(P14+P47)</f>
        <v>351239.0299999999</v>
      </c>
      <c r="Q78" s="128">
        <f>SUM(Q14+Q47)</f>
        <v>348186.22</v>
      </c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98"/>
      <c r="B79" s="11"/>
      <c r="C79" s="11"/>
      <c r="D79" s="11"/>
      <c r="E79" s="11"/>
      <c r="F79" s="11"/>
      <c r="G79" s="11"/>
      <c r="H79" s="11"/>
      <c r="I79" s="12"/>
      <c r="J79" s="16"/>
      <c r="K79" s="17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99"/>
      <c r="B80" s="11"/>
      <c r="C80" s="11"/>
      <c r="D80" s="11"/>
      <c r="E80" s="11"/>
      <c r="F80" s="11"/>
      <c r="G80" s="11"/>
      <c r="H80" s="11"/>
      <c r="I80" s="12"/>
      <c r="J80" s="16"/>
      <c r="K80" s="1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99"/>
      <c r="B81" s="200" t="s">
        <v>109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99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99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99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99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99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</sheetData>
  <sheetProtection/>
  <mergeCells count="74">
    <mergeCell ref="E62:F62"/>
    <mergeCell ref="E66:F66"/>
    <mergeCell ref="E68:F68"/>
    <mergeCell ref="E70:F70"/>
    <mergeCell ref="E63:F63"/>
    <mergeCell ref="E69:F69"/>
    <mergeCell ref="E67:F67"/>
    <mergeCell ref="E64:F64"/>
    <mergeCell ref="E65:F65"/>
    <mergeCell ref="A79:A86"/>
    <mergeCell ref="B81:P82"/>
    <mergeCell ref="E71:F71"/>
    <mergeCell ref="E72:F72"/>
    <mergeCell ref="E78:F78"/>
    <mergeCell ref="E73:F73"/>
    <mergeCell ref="E74:F74"/>
    <mergeCell ref="E75:F75"/>
    <mergeCell ref="E76:F76"/>
    <mergeCell ref="E77:F77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26:F26"/>
    <mergeCell ref="E24:F24"/>
    <mergeCell ref="E23:F23"/>
    <mergeCell ref="E25:F25"/>
    <mergeCell ref="E29:F29"/>
    <mergeCell ref="E54:F54"/>
    <mergeCell ref="E42:F42"/>
    <mergeCell ref="E36:F36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16:F16"/>
    <mergeCell ref="E15:F15"/>
    <mergeCell ref="E17:F17"/>
    <mergeCell ref="E21:F21"/>
    <mergeCell ref="E14:F14"/>
    <mergeCell ref="E20:F20"/>
    <mergeCell ref="E19:F19"/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2021-12-28T07:51:25Z</cp:lastPrinted>
  <dcterms:created xsi:type="dcterms:W3CDTF">2004-11-29T04:51:36Z</dcterms:created>
  <dcterms:modified xsi:type="dcterms:W3CDTF">2022-01-26T11:00:19Z</dcterms:modified>
  <cp:category/>
  <cp:version/>
  <cp:contentType/>
  <cp:contentStatus/>
</cp:coreProperties>
</file>