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3" sheetId="1" r:id="rId1"/>
  </sheets>
  <definedNames>
    <definedName name="_xlnm._FilterDatabase" localSheetId="0" hidden="1">'Прил.3'!$A$8:$G$271</definedName>
  </definedNames>
  <calcPr fullCalcOnLoad="1"/>
</workbook>
</file>

<file path=xl/sharedStrings.xml><?xml version="1.0" encoding="utf-8"?>
<sst xmlns="http://schemas.openxmlformats.org/spreadsheetml/2006/main" count="534" uniqueCount="265">
  <si>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</si>
  <si>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</si>
  <si>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</si>
  <si>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</si>
  <si>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</si>
  <si>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</si>
  <si>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</si>
  <si>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</si>
  <si>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Территориальные органы</t>
  </si>
  <si>
    <t>Обеспечение проведения выборов и референдумов</t>
  </si>
  <si>
    <t>Проведение выборов в представительные органы МО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</si>
  <si>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</si>
  <si>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</si>
  <si>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</si>
  <si>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</si>
  <si>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</si>
  <si>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</si>
  <si>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</si>
  <si>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</si>
  <si>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</si>
  <si>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</si>
  <si>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</si>
  <si>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</si>
  <si>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</si>
  <si>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</si>
  <si>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</si>
  <si>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</si>
  <si>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экономике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</si>
  <si>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</si>
  <si>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</si>
  <si>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</si>
  <si>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</si>
  <si>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</si>
  <si>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и муниципального жилищного фонда</t>
  </si>
  <si>
    <t>Коммунальное хозяйство</t>
  </si>
  <si>
    <t>Поддержка коммунального  хозяйства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</si>
  <si>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</si>
  <si>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</si>
  <si>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</si>
  <si>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</si>
  <si>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</si>
  <si>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</si>
  <si>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</si>
  <si>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среда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</si>
  <si>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</si>
  <si>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</si>
  <si>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</si>
  <si>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</si>
  <si>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</si>
  <si>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</si>
  <si>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</si>
  <si>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</si>
  <si>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</si>
  <si>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 xml:space="preserve">Другие вопросы в области образования 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</si>
  <si>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</t>
  </si>
  <si>
    <t xml:space="preserve">Культура </t>
  </si>
  <si>
    <t>Музеи и постоянные выставки</t>
  </si>
  <si>
    <t>Библиотеки</t>
  </si>
  <si>
    <t>Центры спортивной подготовки</t>
  </si>
  <si>
    <t>Социальная политика</t>
  </si>
  <si>
    <t>Доплаты  к пенсии  муниципальных служащих</t>
  </si>
  <si>
    <t>Другие общегосударственные вопросы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</si>
  <si>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</si>
  <si>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</si>
  <si>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</si>
  <si>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</si>
  <si>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</si>
  <si>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0020000</t>
  </si>
  <si>
    <t>0020400</t>
  </si>
  <si>
    <t>0022500</t>
  </si>
  <si>
    <t>0020300</t>
  </si>
  <si>
    <t>0021500</t>
  </si>
  <si>
    <t>0650000</t>
  </si>
  <si>
    <t>0650300</t>
  </si>
  <si>
    <t>0700000</t>
  </si>
  <si>
    <t>0700500</t>
  </si>
  <si>
    <t>0010000</t>
  </si>
  <si>
    <t>0013600</t>
  </si>
  <si>
    <t>4100100</t>
  </si>
  <si>
    <t>0200000</t>
  </si>
  <si>
    <t>Проведение выборов и референдумов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</si>
  <si>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</si>
  <si>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Пенсионное обеспечение</t>
  </si>
  <si>
    <t>Доплаты  к пенсиям, дополнительное пенсионное обеспечение</t>
  </si>
  <si>
    <t>4910000</t>
  </si>
  <si>
    <t>4910100</t>
  </si>
  <si>
    <t>5050000</t>
  </si>
  <si>
    <t>0200002</t>
  </si>
  <si>
    <t>7950000</t>
  </si>
  <si>
    <t>4529900</t>
  </si>
  <si>
    <t xml:space="preserve">Центральный аппарат </t>
  </si>
  <si>
    <t>Глава муниципального образования</t>
  </si>
  <si>
    <t>Предупреждение и ликвидация последствий чрезвычайных ситуаций и стихийных бедствий, природного и техногенного характера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</si>
  <si>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</si>
  <si>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</si>
  <si>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</si>
  <si>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</si>
  <si>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</si>
  <si>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</si>
  <si>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0020800</t>
  </si>
  <si>
    <t>7950080</t>
  </si>
  <si>
    <t>7950070</t>
  </si>
  <si>
    <t>Долгосрочные целевые программы муниципальных образований</t>
  </si>
  <si>
    <t>к Решению Думы</t>
  </si>
  <si>
    <t>5054600</t>
  </si>
  <si>
    <t>Оплата жилищно-коммунальных услуг отдельным категориям граждан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</si>
  <si>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</si>
  <si>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0930000</t>
  </si>
  <si>
    <t>0939900</t>
  </si>
  <si>
    <t>Осуществление мероприятий по организации питания в муниципальных общеобразовательных учреждениях за счет средств областного бюджета</t>
  </si>
  <si>
    <t>5200900</t>
  </si>
  <si>
    <t>Ежемесячное денежное вознаграждение за классное руководство</t>
  </si>
  <si>
    <t>Мероприятия по проведению оздоровительной кампании детей</t>
  </si>
  <si>
    <t>Областная целевая программа "Информационное общество Свердловской области на 2011-2015 годы"</t>
  </si>
  <si>
    <t>Связь и информатика</t>
  </si>
  <si>
    <t>Обслуживание государственного внутреннего и муниципального долга</t>
  </si>
  <si>
    <t xml:space="preserve">Мероприятия в сфере культуры, искусства и кинематографии </t>
  </si>
  <si>
    <t>4500000</t>
  </si>
  <si>
    <t>4500700</t>
  </si>
  <si>
    <t xml:space="preserve">Мероприятия в сфере культуры и искусства </t>
  </si>
  <si>
    <t xml:space="preserve">Руководство и управление в сфере установленных функций </t>
  </si>
  <si>
    <t>Сумма, тыс.рублей</t>
  </si>
  <si>
    <t>3500300</t>
  </si>
  <si>
    <t>Мероприятия в области жилищного хозяйства</t>
  </si>
  <si>
    <t xml:space="preserve">Культура, кинематография </t>
  </si>
  <si>
    <t xml:space="preserve">Дворцы и дома культуры и другие учреждения культуры </t>
  </si>
  <si>
    <t>Массовый спорт</t>
  </si>
  <si>
    <t>4320212</t>
  </si>
  <si>
    <t>Проведение мероприятий по организации отдыха детей в каникулярное время</t>
  </si>
  <si>
    <t>6000100</t>
  </si>
  <si>
    <t>Другие вопросы в области социальной политики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</si>
  <si>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</si>
  <si>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по созданию административных комиссий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</si>
  <si>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</si>
  <si>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</si>
  <si>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              за счет средств областного бюджета</t>
  </si>
  <si>
    <t>8030207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</si>
  <si>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</si>
  <si>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8040600</t>
  </si>
  <si>
    <t>Реализация мероприятий областной целевой программы</t>
  </si>
  <si>
    <t>8110000</t>
  </si>
  <si>
    <t>8110099</t>
  </si>
  <si>
    <t>Областная целевая программа «Развитие образования в Свердловской области («Наша новая школа»)» на 2011-2015 годы</t>
  </si>
  <si>
    <t>8150000</t>
  </si>
  <si>
    <t>Областная целевая программа «Развитие культуры в Свердловской области» на 2011-2015 годы</t>
  </si>
  <si>
    <t>8170000</t>
  </si>
  <si>
    <t>8170003</t>
  </si>
  <si>
    <t>Капитальный ремонт зданий и помещений, в которых размещаются муниципальные учреждения культуры, 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</si>
  <si>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8180101</t>
  </si>
  <si>
    <t>Капитальный ремонт, реконструкция и благоустройство территории объектов туристской инфраструктуры муниципальной собственности</t>
  </si>
  <si>
    <t>8230001</t>
  </si>
  <si>
    <t>Организация мероприятий по охране окружающей среды и природопользованию</t>
  </si>
  <si>
    <t>8250101</t>
  </si>
  <si>
    <t>Мероприятия по обеспечению жильем молодых семей и молодых специалистов, проживающих и работающих в сельской местности</t>
  </si>
  <si>
    <t>Бюджетные инвестиции в объекты муниципальной собственности муниципальным учреждениям</t>
  </si>
  <si>
    <t>710</t>
  </si>
  <si>
    <t>Обслуживание муниципального долга муниципального образования</t>
  </si>
  <si>
    <t>110</t>
  </si>
  <si>
    <t>200</t>
  </si>
  <si>
    <t>Закупка товаров, работ и услуг для муниципальных нужд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</si>
  <si>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</si>
  <si>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</si>
  <si>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</si>
  <si>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</si>
  <si>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</si>
  <si>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8040000</t>
  </si>
  <si>
    <t>Областная целевая программа «Развитие жилищного комплекса в Свердловской области» на 2011-2015 годы</t>
  </si>
  <si>
    <t>4429900</t>
  </si>
  <si>
    <t>Мероприятия по обеспечению хозяйственного обслуживания</t>
  </si>
  <si>
    <t>7950010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</si>
  <si>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</si>
  <si>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</si>
  <si>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</si>
  <si>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</si>
  <si>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2479900</t>
  </si>
  <si>
    <t>244</t>
  </si>
  <si>
    <t xml:space="preserve">Прочая закупка товаров, работ и услуг для муниципальных нужд </t>
  </si>
  <si>
    <t>243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</si>
  <si>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</si>
  <si>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</si>
  <si>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</si>
  <si>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7950020</t>
  </si>
  <si>
    <t>Дорожное хозяйство (дорожные фонды)</t>
  </si>
  <si>
    <t>7950030</t>
  </si>
  <si>
    <t>242</t>
  </si>
  <si>
    <t>Закупка товаров, работ, услуг в сфере информационно-коммуникационных технологий</t>
  </si>
  <si>
    <t xml:space="preserve">Подпрограмма «Подготовка документов территориального планирования, градостроительного зонирования и документации по планировке территории» </t>
  </si>
  <si>
    <t>8030000</t>
  </si>
  <si>
    <t>Областная целевая программа «Развитие транспортного комплекса Свердловской области» на 2011-2016 годы</t>
  </si>
  <si>
    <t>Подпрограмма «Развитие и обеспечение сохранности сети автомобильных дорог на территории Свердловской области»</t>
  </si>
  <si>
    <t>8030200</t>
  </si>
  <si>
    <t>7950040</t>
  </si>
  <si>
    <t>8180000</t>
  </si>
  <si>
    <t>Областная целевая программа «Развитие туризма в Свердловской области» на 2011-2016 годы</t>
  </si>
  <si>
    <t>Направление «Создание эффективного туристского продукта и развитие объектов туристской инфраструктуры на территории Свердловской области»</t>
  </si>
  <si>
    <t>8180100</t>
  </si>
  <si>
    <t>7950050</t>
  </si>
  <si>
    <t>410</t>
  </si>
  <si>
    <t>7950090</t>
  </si>
  <si>
    <t>8230000</t>
  </si>
  <si>
    <t>Областная целевая программа «Экология и природные ресурсы Свердловской области» на 2009-2015 годы</t>
  </si>
  <si>
    <t>4209900</t>
  </si>
  <si>
    <t>4239900</t>
  </si>
  <si>
    <t>8250000</t>
  </si>
  <si>
    <t>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</si>
  <si>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5240200</t>
  </si>
  <si>
    <t>5250100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</si>
  <si>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средств областного бюджета</t>
  </si>
  <si>
    <t>5250300</t>
  </si>
  <si>
    <t>Осуществление государственного полномочия свердловской области по предоставление гражданам субсидий на оплату жилого помещения и коммунальных услуг</t>
  </si>
  <si>
    <t>5250500</t>
  </si>
  <si>
    <t>5250600</t>
  </si>
  <si>
    <t>5250700</t>
  </si>
  <si>
    <t>5260200</t>
  </si>
  <si>
    <t>дорога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</si>
  <si>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2012 год</t>
  </si>
  <si>
    <t>Махнёвского муниципального образования</t>
  </si>
  <si>
    <t>Приложение № 3</t>
  </si>
  <si>
    <t xml:space="preserve"> "Развитие информационного общества на территории Махнёвского муниципального образования на 2011-2015 годы"</t>
  </si>
  <si>
    <t>3150000</t>
  </si>
  <si>
    <t xml:space="preserve">Дорожное хозяйство </t>
  </si>
  <si>
    <t>3150200</t>
  </si>
  <si>
    <t xml:space="preserve">Поддержка дорожного хозяйства </t>
  </si>
  <si>
    <t>3150203</t>
  </si>
  <si>
    <t>Содержание автомобильных дорог общего пользования</t>
  </si>
  <si>
    <t>"Развитие туризма в  Махнёвском муниципальном образовании" на 2011-2016 годы</t>
  </si>
  <si>
    <t>"По формированию земельных участков, на которых расположены многоквартирные дома" на 2012 год</t>
  </si>
  <si>
    <t>7950060</t>
  </si>
  <si>
    <t>3510500</t>
  </si>
  <si>
    <t>"Инженерное обустройство земеьных участков под жилищное строительство в Махнёвском муниципальном обрпзовании"</t>
  </si>
  <si>
    <t>"Обеспечение условий развития общеобразовательных учреждений в Махнёвском муниципальном образовании на 2011-2015 годы в соответствии с направлениями образовательной инициативы "Наша новая школа"</t>
  </si>
  <si>
    <t>5260400</t>
  </si>
  <si>
    <t xml:space="preserve">Обеспечение бесплатного проезда детей-сирот  и детей, оставшихся без попечения родителей, обучающихся в мунципальных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 </t>
  </si>
  <si>
    <t>4320200</t>
  </si>
  <si>
    <t>Оздоровление детей</t>
  </si>
  <si>
    <t>4409900</t>
  </si>
  <si>
    <t>"Развитие культуры в Махнёвском  муниципальном образовании" на 2012-2015 годы</t>
  </si>
  <si>
    <t>7950100</t>
  </si>
  <si>
    <t>4510000</t>
  </si>
  <si>
    <t>4510050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</si>
  <si>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</si>
  <si>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</si>
  <si>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</si>
  <si>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Глава муниципального образования                                                                                              И.М. Авдеев</t>
  </si>
  <si>
    <t>5250110</t>
  </si>
  <si>
    <t>5250120</t>
  </si>
  <si>
    <t>3030200</t>
  </si>
  <si>
    <t>Отдельные мероприятия в области автомобильного транспорта</t>
  </si>
  <si>
    <t>Функционирование высшего должностного лица субъекта Российской Федерации и муниципального образования</t>
  </si>
  <si>
    <t>4419900</t>
  </si>
  <si>
    <t>8110020</t>
  </si>
  <si>
    <t>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</si>
  <si>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8030209</t>
  </si>
  <si>
    <t xml:space="preserve">Капитальный ремонт и ремонт автомобильных работ общего пользования местного значения населенных пунктов </t>
  </si>
  <si>
    <t>8030210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</si>
  <si>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</si>
  <si>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</si>
  <si>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7950110</t>
  </si>
  <si>
    <t>7950120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</si>
  <si>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</si>
  <si>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«Развитие муниципальной службы в Махнёвском муниципальном образовании  на 2010-2013 годы»</t>
  </si>
  <si>
    <t>"Подготовка документов территориального планирования, градостроительного зонирования и документации по планировке и межеванию территорий Махнёвского муниципального образования" на 2011-2014 годы</t>
  </si>
  <si>
    <t>«Оформление права собственности на автомобильные дороги местного значения, находящиеся на территории Махнёвского муниципального образования в 2012 году»</t>
  </si>
  <si>
    <t>«Обеспечение доступным жильём граждан, проживающих в сельской местности, в том числе молодых семей и молодых специалистов, в рамках реализации федеральной целевой программы «Социальное развитие села до 2012 года» на территории Махнёвского муниципального образования на 2010-2012 годы»</t>
  </si>
  <si>
    <t>от 02.02.2012   №   140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</si>
</sst>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9" fontId="5" fillId="33" borderId="0" xfId="0" applyNumberFormat="1" applyFont="1" applyFill="1" applyAlignment="1">
      <alignment horizontal="right"/>
    </xf>
    <xf numFmtId="179" fontId="0" fillId="33" borderId="0" xfId="0" applyNumberFormat="1" applyFill="1" applyAlignment="1">
      <alignment/>
    </xf>
    <xf numFmtId="179" fontId="1" fillId="33" borderId="0" xfId="0" applyNumberFormat="1" applyFont="1" applyFill="1" applyBorder="1" applyAlignment="1">
      <alignment/>
    </xf>
    <xf numFmtId="179" fontId="0" fillId="33" borderId="0" xfId="0" applyNumberForma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79" fontId="1" fillId="33" borderId="10" xfId="0" applyNumberFormat="1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79" fontId="1" fillId="34" borderId="10" xfId="0" applyNumberFormat="1" applyFont="1" applyFill="1" applyBorder="1" applyAlignment="1">
      <alignment/>
    </xf>
    <xf numFmtId="179" fontId="1" fillId="34" borderId="10" xfId="0" applyNumberFormat="1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179" fontId="1" fillId="6" borderId="10" xfId="0" applyNumberFormat="1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179" fontId="1" fillId="6" borderId="10" xfId="0" applyNumberFormat="1" applyFont="1" applyFill="1" applyBorder="1" applyAlignment="1">
      <alignment horizontal="right"/>
    </xf>
    <xf numFmtId="179" fontId="0" fillId="35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 horizontal="right"/>
    </xf>
    <xf numFmtId="179" fontId="0" fillId="35" borderId="10" xfId="0" applyNumberFormat="1" applyFont="1" applyFill="1" applyBorder="1" applyAlignment="1">
      <alignment horizontal="right"/>
    </xf>
    <xf numFmtId="179" fontId="0" fillId="35" borderId="10" xfId="0" applyNumberFormat="1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left"/>
    </xf>
    <xf numFmtId="179" fontId="1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115" zoomScaleNormal="115" zoomScalePageLayoutView="0" workbookViewId="0" topLeftCell="A1">
      <selection activeCell="C4" sqref="C4:F4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9.28125" style="0" customWidth="1"/>
    <col min="4" max="4" width="6.7109375" style="0" customWidth="1"/>
    <col min="5" max="5" width="58.28125" style="0" customWidth="1"/>
    <col min="6" max="6" width="11.7109375" style="28" customWidth="1"/>
    <col min="7" max="7" width="11.28125" style="36" hidden="1" customWidth="1"/>
    <col min="8" max="8" width="14.140625" style="43" customWidth="1"/>
    <col min="9" max="9" width="8.00390625" style="43" customWidth="1"/>
  </cols>
  <sheetData>
    <row r="1" spans="1:7" ht="12.75" customHeight="1">
      <c r="A1" s="20"/>
      <c r="B1" s="20"/>
      <c r="C1" s="20"/>
      <c r="E1" s="71" t="s">
        <v>217</v>
      </c>
      <c r="F1" s="71"/>
      <c r="G1" s="71"/>
    </row>
    <row r="2" spans="1:7" ht="12.75">
      <c r="A2" s="20"/>
      <c r="C2" s="45"/>
      <c r="D2" s="45"/>
      <c r="E2" s="72" t="s">
        <v>103</v>
      </c>
      <c r="F2" s="72"/>
      <c r="G2" s="72"/>
    </row>
    <row r="3" spans="2:7" ht="12.75">
      <c r="B3" s="45"/>
      <c r="C3" s="45"/>
      <c r="D3" s="45"/>
      <c r="E3" s="72" t="s">
        <v>216</v>
      </c>
      <c r="F3" s="72"/>
      <c r="G3" s="72"/>
    </row>
    <row r="4" spans="1:6" ht="12.75">
      <c r="A4" s="20"/>
      <c r="B4" s="20"/>
      <c r="C4" s="72" t="s">
        <v>264</v>
      </c>
      <c r="D4" s="72"/>
      <c r="E4" s="72"/>
      <c r="F4" s="72"/>
    </row>
    <row r="5" spans="1:6" ht="12.75">
      <c r="A5" s="20"/>
      <c r="B5" s="20"/>
      <c r="C5" s="24"/>
      <c r="D5" s="24"/>
      <c r="E5" s="24"/>
      <c r="F5" s="27"/>
    </row>
    <row r="6" spans="1:5" ht="39.75" customHeight="1">
      <c r="A6" s="16"/>
      <c r="C6" s="73" t="s">
        <v>215</v>
      </c>
      <c r="D6" s="73"/>
      <c r="E6" s="73"/>
    </row>
    <row r="7" spans="1:5" ht="12.75">
      <c r="A7" s="16"/>
      <c r="E7" s="15"/>
    </row>
    <row r="8" spans="1:7" ht="61.5" customHeight="1">
      <c r="A8" s="7" t="s">
        <v>0</v>
      </c>
      <c r="B8" s="7" t="s">
        <v>2</v>
      </c>
      <c r="C8" s="7" t="s">
        <v>3</v>
      </c>
      <c r="D8" s="7" t="s">
        <v>4</v>
      </c>
      <c r="E8" s="6" t="s">
        <v>1</v>
      </c>
      <c r="F8" s="8" t="s">
        <v>121</v>
      </c>
      <c r="G8" s="8" t="s">
        <v>133</v>
      </c>
    </row>
    <row r="9" spans="1:7" ht="15.75" customHeight="1">
      <c r="A9" s="31">
        <v>1</v>
      </c>
      <c r="B9" s="2">
        <v>100</v>
      </c>
      <c r="C9" s="3"/>
      <c r="D9" s="3"/>
      <c r="E9" s="35" t="s">
        <v>5</v>
      </c>
      <c r="F9" s="37">
        <f>F10+F14+F22+F37+F51+F55+F47</f>
        <v>26441.299999999996</v>
      </c>
      <c r="G9" s="37" t="e">
        <f>G10+G14+G22+G37+G51+G55+G47</f>
        <v>#REF!</v>
      </c>
    </row>
    <row r="10" spans="1:7" ht="25.5" customHeight="1">
      <c r="A10" s="31">
        <v>2</v>
      </c>
      <c r="B10" s="2">
        <v>102</v>
      </c>
      <c r="C10" s="3"/>
      <c r="D10" s="3"/>
      <c r="E10" s="6" t="s">
        <v>248</v>
      </c>
      <c r="F10" s="38">
        <f aca="true" t="shared" si="0" ref="F10:G12">F11</f>
        <v>739.8</v>
      </c>
      <c r="G10" s="38">
        <f t="shared" si="0"/>
        <v>1452</v>
      </c>
    </row>
    <row r="11" spans="1:7" ht="12.75" customHeight="1">
      <c r="A11" s="31">
        <v>3</v>
      </c>
      <c r="B11" s="2">
        <v>102</v>
      </c>
      <c r="C11" s="3" t="s">
        <v>67</v>
      </c>
      <c r="D11" s="3"/>
      <c r="E11" s="9" t="s">
        <v>120</v>
      </c>
      <c r="F11" s="38">
        <f t="shared" si="0"/>
        <v>739.8</v>
      </c>
      <c r="G11" s="38">
        <f t="shared" si="0"/>
        <v>1452</v>
      </c>
    </row>
    <row r="12" spans="1:7" ht="12.75" customHeight="1">
      <c r="A12" s="31">
        <v>4</v>
      </c>
      <c r="B12" s="2">
        <v>102</v>
      </c>
      <c r="C12" s="3" t="s">
        <v>70</v>
      </c>
      <c r="D12" s="3"/>
      <c r="E12" s="9" t="s">
        <v>91</v>
      </c>
      <c r="F12" s="38">
        <f t="shared" si="0"/>
        <v>739.8</v>
      </c>
      <c r="G12" s="38">
        <f t="shared" si="0"/>
        <v>1452</v>
      </c>
    </row>
    <row r="13" spans="1:7" ht="12.75" customHeight="1">
      <c r="A13" s="31">
        <v>5</v>
      </c>
      <c r="B13" s="4">
        <v>102</v>
      </c>
      <c r="C13" s="5" t="s">
        <v>70</v>
      </c>
      <c r="D13" s="5" t="s">
        <v>170</v>
      </c>
      <c r="E13" s="8" t="s">
        <v>171</v>
      </c>
      <c r="F13" s="39">
        <v>739.8</v>
      </c>
      <c r="G13" s="39">
        <v>1452</v>
      </c>
    </row>
    <row r="14" spans="1:7" ht="38.25" customHeight="1">
      <c r="A14" s="31">
        <v>6</v>
      </c>
      <c r="B14" s="2">
        <v>103</v>
      </c>
      <c r="C14" s="3"/>
      <c r="D14" s="3"/>
      <c r="E14" s="6" t="s">
        <v>65</v>
      </c>
      <c r="F14" s="38">
        <f>F15+F18</f>
        <v>1657.8</v>
      </c>
      <c r="G14" s="38">
        <f aca="true" t="shared" si="1" ref="F14:G16">G15</f>
        <v>1517</v>
      </c>
    </row>
    <row r="15" spans="1:7" ht="12.75" customHeight="1">
      <c r="A15" s="31">
        <v>7</v>
      </c>
      <c r="B15" s="10">
        <v>103</v>
      </c>
      <c r="C15" s="48" t="s">
        <v>67</v>
      </c>
      <c r="D15" s="11"/>
      <c r="E15" s="9" t="s">
        <v>120</v>
      </c>
      <c r="F15" s="38">
        <f t="shared" si="1"/>
        <v>575</v>
      </c>
      <c r="G15" s="38">
        <f t="shared" si="1"/>
        <v>1517</v>
      </c>
    </row>
    <row r="16" spans="1:7" ht="12.75" customHeight="1">
      <c r="A16" s="31">
        <v>8</v>
      </c>
      <c r="B16" s="10">
        <v>103</v>
      </c>
      <c r="C16" s="48" t="s">
        <v>68</v>
      </c>
      <c r="D16" s="11"/>
      <c r="E16" s="9" t="s">
        <v>90</v>
      </c>
      <c r="F16" s="38">
        <f t="shared" si="1"/>
        <v>575</v>
      </c>
      <c r="G16" s="38">
        <f t="shared" si="1"/>
        <v>1517</v>
      </c>
    </row>
    <row r="17" spans="1:7" ht="12.75" customHeight="1">
      <c r="A17" s="31">
        <v>9</v>
      </c>
      <c r="B17" s="12">
        <v>103</v>
      </c>
      <c r="C17" s="49" t="s">
        <v>68</v>
      </c>
      <c r="D17" s="5" t="s">
        <v>170</v>
      </c>
      <c r="E17" s="8" t="s">
        <v>171</v>
      </c>
      <c r="F17" s="39">
        <v>575</v>
      </c>
      <c r="G17" s="39">
        <v>1517</v>
      </c>
    </row>
    <row r="18" spans="1:7" ht="12.75" customHeight="1">
      <c r="A18" s="31">
        <v>10</v>
      </c>
      <c r="B18" s="10">
        <v>103</v>
      </c>
      <c r="C18" s="3" t="s">
        <v>107</v>
      </c>
      <c r="D18" s="3"/>
      <c r="E18" s="6" t="s">
        <v>168</v>
      </c>
      <c r="F18" s="38">
        <f>F19</f>
        <v>1082.8</v>
      </c>
      <c r="G18" s="39"/>
    </row>
    <row r="19" spans="1:7" ht="12.75" customHeight="1">
      <c r="A19" s="31">
        <v>11</v>
      </c>
      <c r="B19" s="10">
        <v>103</v>
      </c>
      <c r="C19" s="3" t="s">
        <v>108</v>
      </c>
      <c r="D19" s="3"/>
      <c r="E19" s="6" t="s">
        <v>22</v>
      </c>
      <c r="F19" s="38">
        <f>F21+F20</f>
        <v>1082.8</v>
      </c>
      <c r="G19" s="39"/>
    </row>
    <row r="20" spans="1:7" ht="12.75" customHeight="1">
      <c r="A20" s="31">
        <v>12</v>
      </c>
      <c r="B20" s="12">
        <v>103</v>
      </c>
      <c r="C20" s="5" t="s">
        <v>108</v>
      </c>
      <c r="D20" s="5" t="s">
        <v>170</v>
      </c>
      <c r="E20" s="8" t="s">
        <v>171</v>
      </c>
      <c r="F20" s="41">
        <v>296.8</v>
      </c>
      <c r="G20" s="39"/>
    </row>
    <row r="21" spans="1:7" ht="12.75" customHeight="1">
      <c r="A21" s="31">
        <v>13</v>
      </c>
      <c r="B21" s="12">
        <v>103</v>
      </c>
      <c r="C21" s="5" t="s">
        <v>108</v>
      </c>
      <c r="D21" s="5" t="s">
        <v>175</v>
      </c>
      <c r="E21" s="8" t="s">
        <v>176</v>
      </c>
      <c r="F21" s="39">
        <v>786</v>
      </c>
      <c r="G21" s="39"/>
    </row>
    <row r="22" spans="1:7" ht="38.25" customHeight="1">
      <c r="A22" s="31">
        <v>14</v>
      </c>
      <c r="B22" s="2">
        <v>104</v>
      </c>
      <c r="C22" s="3"/>
      <c r="D22" s="3"/>
      <c r="E22" s="6" t="s">
        <v>95</v>
      </c>
      <c r="F22" s="38">
        <f>F23+F30+F34</f>
        <v>19562.6</v>
      </c>
      <c r="G22" s="38" t="e">
        <f>G23</f>
        <v>#REF!</v>
      </c>
    </row>
    <row r="23" spans="1:7" ht="12.75" customHeight="1">
      <c r="A23" s="31">
        <v>15</v>
      </c>
      <c r="B23" s="2">
        <v>104</v>
      </c>
      <c r="C23" s="3" t="s">
        <v>67</v>
      </c>
      <c r="D23" s="3"/>
      <c r="E23" s="9" t="s">
        <v>120</v>
      </c>
      <c r="F23" s="38">
        <f>F24+F26+F28</f>
        <v>11071</v>
      </c>
      <c r="G23" s="38" t="e">
        <f>G24+G28+G26+G34</f>
        <v>#REF!</v>
      </c>
    </row>
    <row r="24" spans="1:7" ht="12.75" customHeight="1">
      <c r="A24" s="31">
        <v>16</v>
      </c>
      <c r="B24" s="2">
        <v>104</v>
      </c>
      <c r="C24" s="3" t="s">
        <v>68</v>
      </c>
      <c r="D24" s="3"/>
      <c r="E24" s="9" t="s">
        <v>90</v>
      </c>
      <c r="F24" s="38">
        <f>F25</f>
        <v>7560</v>
      </c>
      <c r="G24" s="38">
        <f>G25</f>
        <v>14238</v>
      </c>
    </row>
    <row r="25" spans="1:7" ht="12.75" customHeight="1">
      <c r="A25" s="31">
        <v>17</v>
      </c>
      <c r="B25" s="4">
        <v>104</v>
      </c>
      <c r="C25" s="5" t="s">
        <v>68</v>
      </c>
      <c r="D25" s="5" t="s">
        <v>170</v>
      </c>
      <c r="E25" s="8" t="s">
        <v>171</v>
      </c>
      <c r="F25" s="39">
        <v>7560</v>
      </c>
      <c r="G25" s="39">
        <v>14238</v>
      </c>
    </row>
    <row r="26" spans="1:7" ht="25.5" customHeight="1">
      <c r="A26" s="31">
        <v>18</v>
      </c>
      <c r="B26" s="2">
        <v>104</v>
      </c>
      <c r="C26" s="3" t="s">
        <v>99</v>
      </c>
      <c r="D26" s="3"/>
      <c r="E26" s="6" t="s">
        <v>98</v>
      </c>
      <c r="F26" s="38">
        <f>F27</f>
        <v>586</v>
      </c>
      <c r="G26" s="38">
        <f>G27</f>
        <v>949</v>
      </c>
    </row>
    <row r="27" spans="1:7" ht="12.75" customHeight="1">
      <c r="A27" s="31">
        <v>19</v>
      </c>
      <c r="B27" s="4">
        <v>104</v>
      </c>
      <c r="C27" s="5" t="s">
        <v>99</v>
      </c>
      <c r="D27" s="5" t="s">
        <v>170</v>
      </c>
      <c r="E27" s="8" t="s">
        <v>171</v>
      </c>
      <c r="F27" s="39">
        <v>586</v>
      </c>
      <c r="G27" s="39">
        <v>949</v>
      </c>
    </row>
    <row r="28" spans="1:7" ht="12.75" customHeight="1">
      <c r="A28" s="31">
        <v>20</v>
      </c>
      <c r="B28" s="2">
        <v>104</v>
      </c>
      <c r="C28" s="3" t="s">
        <v>71</v>
      </c>
      <c r="D28" s="3"/>
      <c r="E28" s="9" t="s">
        <v>8</v>
      </c>
      <c r="F28" s="38">
        <f>F29</f>
        <v>2925</v>
      </c>
      <c r="G28" s="38">
        <f>G29</f>
        <v>9260</v>
      </c>
    </row>
    <row r="29" spans="1:7" ht="12.75" customHeight="1">
      <c r="A29" s="31">
        <v>21</v>
      </c>
      <c r="B29" s="4">
        <v>104</v>
      </c>
      <c r="C29" s="5" t="s">
        <v>71</v>
      </c>
      <c r="D29" s="5" t="s">
        <v>170</v>
      </c>
      <c r="E29" s="8" t="s">
        <v>171</v>
      </c>
      <c r="F29" s="39">
        <v>2925</v>
      </c>
      <c r="G29" s="39">
        <v>9260</v>
      </c>
    </row>
    <row r="30" spans="1:7" ht="12.75" customHeight="1">
      <c r="A30" s="31">
        <v>22</v>
      </c>
      <c r="B30" s="2">
        <v>104</v>
      </c>
      <c r="C30" s="3" t="s">
        <v>107</v>
      </c>
      <c r="D30" s="3"/>
      <c r="E30" s="6" t="s">
        <v>168</v>
      </c>
      <c r="F30" s="38">
        <f>F31</f>
        <v>8401.599999999999</v>
      </c>
      <c r="G30" s="39"/>
    </row>
    <row r="31" spans="1:7" ht="12.75" customHeight="1">
      <c r="A31" s="31">
        <v>23</v>
      </c>
      <c r="B31" s="2">
        <v>104</v>
      </c>
      <c r="C31" s="3" t="s">
        <v>108</v>
      </c>
      <c r="D31" s="3"/>
      <c r="E31" s="6" t="s">
        <v>22</v>
      </c>
      <c r="F31" s="38">
        <f>F33+F32</f>
        <v>8401.599999999999</v>
      </c>
      <c r="G31" s="39"/>
    </row>
    <row r="32" spans="1:7" ht="12.75" customHeight="1">
      <c r="A32" s="31">
        <v>24</v>
      </c>
      <c r="B32" s="4">
        <v>104</v>
      </c>
      <c r="C32" s="5" t="s">
        <v>108</v>
      </c>
      <c r="D32" s="5" t="s">
        <v>170</v>
      </c>
      <c r="E32" s="8" t="s">
        <v>171</v>
      </c>
      <c r="F32" s="41">
        <v>2800.7</v>
      </c>
      <c r="G32" s="39"/>
    </row>
    <row r="33" spans="1:7" ht="12.75" customHeight="1">
      <c r="A33" s="31">
        <v>25</v>
      </c>
      <c r="B33" s="4">
        <v>104</v>
      </c>
      <c r="C33" s="5" t="s">
        <v>108</v>
      </c>
      <c r="D33" s="5" t="s">
        <v>175</v>
      </c>
      <c r="E33" s="8" t="s">
        <v>176</v>
      </c>
      <c r="F33" s="39">
        <f>5498.5+50+79.2-26.8</f>
        <v>5600.9</v>
      </c>
      <c r="G33" s="39"/>
    </row>
    <row r="34" spans="1:7" ht="18.75" customHeight="1">
      <c r="A34" s="31">
        <v>26</v>
      </c>
      <c r="B34" s="2">
        <v>104</v>
      </c>
      <c r="C34" s="3" t="s">
        <v>88</v>
      </c>
      <c r="D34" s="3"/>
      <c r="E34" s="6" t="s">
        <v>102</v>
      </c>
      <c r="F34" s="40">
        <f>F35</f>
        <v>90</v>
      </c>
      <c r="G34" s="40" t="e">
        <f>G35+#REF!</f>
        <v>#REF!</v>
      </c>
    </row>
    <row r="35" spans="1:7" ht="25.5">
      <c r="A35" s="31">
        <v>27</v>
      </c>
      <c r="B35" s="2">
        <v>104</v>
      </c>
      <c r="C35" s="33" t="s">
        <v>169</v>
      </c>
      <c r="D35" s="3"/>
      <c r="E35" s="6" t="s">
        <v>260</v>
      </c>
      <c r="F35" s="40">
        <f>F36</f>
        <v>90</v>
      </c>
      <c r="G35" s="40">
        <f>G36</f>
        <v>97</v>
      </c>
    </row>
    <row r="36" spans="1:7" ht="12.75">
      <c r="A36" s="31">
        <v>28</v>
      </c>
      <c r="B36" s="4">
        <v>104</v>
      </c>
      <c r="C36" s="46" t="s">
        <v>169</v>
      </c>
      <c r="D36" s="5" t="s">
        <v>175</v>
      </c>
      <c r="E36" s="8" t="s">
        <v>176</v>
      </c>
      <c r="F36" s="39">
        <v>90</v>
      </c>
      <c r="G36" s="39">
        <v>97</v>
      </c>
    </row>
    <row r="37" spans="1:7" ht="39" customHeight="1">
      <c r="A37" s="31">
        <v>29</v>
      </c>
      <c r="B37" s="2">
        <v>106</v>
      </c>
      <c r="C37" s="3"/>
      <c r="D37" s="3"/>
      <c r="E37" s="6" t="s">
        <v>93</v>
      </c>
      <c r="F37" s="38">
        <f>F38+F44</f>
        <v>3892</v>
      </c>
      <c r="G37" s="38" t="e">
        <f>G38+#REF!</f>
        <v>#REF!</v>
      </c>
    </row>
    <row r="38" spans="1:7" ht="12.75" customHeight="1">
      <c r="A38" s="31">
        <v>30</v>
      </c>
      <c r="B38" s="2">
        <v>106</v>
      </c>
      <c r="C38" s="3" t="s">
        <v>67</v>
      </c>
      <c r="D38" s="3"/>
      <c r="E38" s="9" t="s">
        <v>120</v>
      </c>
      <c r="F38" s="38">
        <f>F39+F42</f>
        <v>3622</v>
      </c>
      <c r="G38" s="38">
        <f>G39+G42</f>
        <v>7833</v>
      </c>
    </row>
    <row r="39" spans="1:7" ht="12.75" customHeight="1">
      <c r="A39" s="31">
        <v>31</v>
      </c>
      <c r="B39" s="2">
        <v>106</v>
      </c>
      <c r="C39" s="3" t="s">
        <v>68</v>
      </c>
      <c r="D39" s="3"/>
      <c r="E39" s="6" t="s">
        <v>7</v>
      </c>
      <c r="F39" s="38">
        <f>F40+F41</f>
        <v>3154</v>
      </c>
      <c r="G39" s="38">
        <f>G40+G46</f>
        <v>6986</v>
      </c>
    </row>
    <row r="40" spans="1:7" ht="12.75" customHeight="1">
      <c r="A40" s="31">
        <v>32</v>
      </c>
      <c r="B40" s="4">
        <v>106</v>
      </c>
      <c r="C40" s="5" t="s">
        <v>68</v>
      </c>
      <c r="D40" s="5" t="s">
        <v>170</v>
      </c>
      <c r="E40" s="8" t="s">
        <v>171</v>
      </c>
      <c r="F40" s="39">
        <v>2706</v>
      </c>
      <c r="G40" s="39">
        <v>809</v>
      </c>
    </row>
    <row r="41" spans="1:7" ht="12.75" customHeight="1">
      <c r="A41" s="31">
        <v>33</v>
      </c>
      <c r="B41" s="4">
        <v>106</v>
      </c>
      <c r="C41" s="5" t="s">
        <v>68</v>
      </c>
      <c r="D41" s="5" t="s">
        <v>175</v>
      </c>
      <c r="E41" s="8" t="s">
        <v>176</v>
      </c>
      <c r="F41" s="39">
        <v>448</v>
      </c>
      <c r="G41" s="39"/>
    </row>
    <row r="42" spans="1:7" ht="25.5" customHeight="1">
      <c r="A42" s="31">
        <v>34</v>
      </c>
      <c r="B42" s="2">
        <v>106</v>
      </c>
      <c r="C42" s="3" t="s">
        <v>69</v>
      </c>
      <c r="D42" s="3"/>
      <c r="E42" s="6" t="s">
        <v>66</v>
      </c>
      <c r="F42" s="38">
        <f>F43</f>
        <v>468</v>
      </c>
      <c r="G42" s="38">
        <f>G43</f>
        <v>847</v>
      </c>
    </row>
    <row r="43" spans="1:7" ht="12.75" customHeight="1">
      <c r="A43" s="31">
        <v>35</v>
      </c>
      <c r="B43" s="4">
        <v>106</v>
      </c>
      <c r="C43" s="5" t="s">
        <v>69</v>
      </c>
      <c r="D43" s="5" t="s">
        <v>170</v>
      </c>
      <c r="E43" s="8" t="s">
        <v>171</v>
      </c>
      <c r="F43" s="39">
        <v>468</v>
      </c>
      <c r="G43" s="39">
        <v>847</v>
      </c>
    </row>
    <row r="44" spans="1:7" ht="12.75" customHeight="1">
      <c r="A44" s="31">
        <v>36</v>
      </c>
      <c r="B44" s="2">
        <v>106</v>
      </c>
      <c r="C44" s="3" t="s">
        <v>107</v>
      </c>
      <c r="D44" s="3"/>
      <c r="E44" s="6" t="s">
        <v>168</v>
      </c>
      <c r="F44" s="38">
        <f>F45</f>
        <v>270</v>
      </c>
      <c r="G44" s="39"/>
    </row>
    <row r="45" spans="1:7" ht="12.75" customHeight="1">
      <c r="A45" s="31">
        <v>37</v>
      </c>
      <c r="B45" s="2">
        <v>106</v>
      </c>
      <c r="C45" s="3" t="s">
        <v>108</v>
      </c>
      <c r="D45" s="3"/>
      <c r="E45" s="6" t="s">
        <v>22</v>
      </c>
      <c r="F45" s="38">
        <f>F46</f>
        <v>270</v>
      </c>
      <c r="G45" s="39"/>
    </row>
    <row r="46" spans="1:7" ht="12.75" customHeight="1">
      <c r="A46" s="31">
        <v>38</v>
      </c>
      <c r="B46" s="4">
        <v>106</v>
      </c>
      <c r="C46" s="5" t="s">
        <v>108</v>
      </c>
      <c r="D46" s="5" t="s">
        <v>175</v>
      </c>
      <c r="E46" s="8" t="s">
        <v>176</v>
      </c>
      <c r="F46" s="39">
        <v>270</v>
      </c>
      <c r="G46" s="39">
        <v>6177</v>
      </c>
    </row>
    <row r="47" spans="1:7" ht="12.75" customHeight="1">
      <c r="A47" s="31">
        <v>39</v>
      </c>
      <c r="B47" s="2">
        <v>107</v>
      </c>
      <c r="C47" s="3"/>
      <c r="D47" s="3"/>
      <c r="E47" s="17" t="s">
        <v>9</v>
      </c>
      <c r="F47" s="37">
        <f aca="true" t="shared" si="2" ref="F47:G49">F48</f>
        <v>390</v>
      </c>
      <c r="G47" s="37">
        <f t="shared" si="2"/>
        <v>4000</v>
      </c>
    </row>
    <row r="48" spans="1:7" ht="12.75" customHeight="1">
      <c r="A48" s="31">
        <v>40</v>
      </c>
      <c r="B48" s="2">
        <v>107</v>
      </c>
      <c r="C48" s="3" t="s">
        <v>79</v>
      </c>
      <c r="D48" s="3"/>
      <c r="E48" s="17" t="s">
        <v>80</v>
      </c>
      <c r="F48" s="37">
        <f t="shared" si="2"/>
        <v>390</v>
      </c>
      <c r="G48" s="37">
        <f t="shared" si="2"/>
        <v>4000</v>
      </c>
    </row>
    <row r="49" spans="1:7" ht="12.75" customHeight="1">
      <c r="A49" s="31">
        <v>41</v>
      </c>
      <c r="B49" s="2">
        <v>107</v>
      </c>
      <c r="C49" s="3" t="s">
        <v>87</v>
      </c>
      <c r="D49" s="3"/>
      <c r="E49" s="17" t="s">
        <v>10</v>
      </c>
      <c r="F49" s="37">
        <f t="shared" si="2"/>
        <v>390</v>
      </c>
      <c r="G49" s="37">
        <f t="shared" si="2"/>
        <v>4000</v>
      </c>
    </row>
    <row r="50" spans="1:7" ht="12.75" customHeight="1">
      <c r="A50" s="31">
        <v>42</v>
      </c>
      <c r="B50" s="4">
        <v>107</v>
      </c>
      <c r="C50" s="5" t="s">
        <v>87</v>
      </c>
      <c r="D50" s="5" t="s">
        <v>175</v>
      </c>
      <c r="E50" s="8" t="s">
        <v>176</v>
      </c>
      <c r="F50" s="39">
        <v>390</v>
      </c>
      <c r="G50" s="39">
        <v>4000</v>
      </c>
    </row>
    <row r="51" spans="1:7" ht="12.75" customHeight="1">
      <c r="A51" s="31">
        <v>43</v>
      </c>
      <c r="B51" s="2">
        <v>111</v>
      </c>
      <c r="C51" s="3"/>
      <c r="D51" s="3"/>
      <c r="E51" s="6" t="s">
        <v>14</v>
      </c>
      <c r="F51" s="38">
        <f aca="true" t="shared" si="3" ref="F51:G53">F52</f>
        <v>120</v>
      </c>
      <c r="G51" s="38">
        <f t="shared" si="3"/>
        <v>250</v>
      </c>
    </row>
    <row r="52" spans="1:7" ht="12.75" customHeight="1">
      <c r="A52" s="31">
        <v>44</v>
      </c>
      <c r="B52" s="2">
        <v>111</v>
      </c>
      <c r="C52" s="3" t="s">
        <v>74</v>
      </c>
      <c r="D52" s="3"/>
      <c r="E52" s="6" t="s">
        <v>14</v>
      </c>
      <c r="F52" s="38">
        <f t="shared" si="3"/>
        <v>120</v>
      </c>
      <c r="G52" s="38">
        <f t="shared" si="3"/>
        <v>250</v>
      </c>
    </row>
    <row r="53" spans="1:7" ht="12.75" customHeight="1">
      <c r="A53" s="31">
        <v>45</v>
      </c>
      <c r="B53" s="2">
        <v>111</v>
      </c>
      <c r="C53" s="3" t="s">
        <v>75</v>
      </c>
      <c r="D53" s="3"/>
      <c r="E53" s="6" t="s">
        <v>15</v>
      </c>
      <c r="F53" s="38">
        <f t="shared" si="3"/>
        <v>120</v>
      </c>
      <c r="G53" s="38">
        <f t="shared" si="3"/>
        <v>250</v>
      </c>
    </row>
    <row r="54" spans="1:7" ht="12.75" customHeight="1">
      <c r="A54" s="31">
        <v>46</v>
      </c>
      <c r="B54" s="4">
        <v>111</v>
      </c>
      <c r="C54" s="5" t="s">
        <v>75</v>
      </c>
      <c r="D54" s="5" t="s">
        <v>172</v>
      </c>
      <c r="E54" s="8" t="s">
        <v>173</v>
      </c>
      <c r="F54" s="39">
        <v>120</v>
      </c>
      <c r="G54" s="39">
        <v>250</v>
      </c>
    </row>
    <row r="55" spans="1:7" ht="12.75" customHeight="1">
      <c r="A55" s="31">
        <v>47</v>
      </c>
      <c r="B55" s="2">
        <v>113</v>
      </c>
      <c r="C55" s="3"/>
      <c r="D55" s="3"/>
      <c r="E55" s="6" t="s">
        <v>61</v>
      </c>
      <c r="F55" s="38">
        <f>F56+F5+F58</f>
        <v>79.1</v>
      </c>
      <c r="G55" s="38" t="e">
        <f>#REF!+#REF!+#REF!+#REF!+#REF!+#REF!+#REF!+G56+#REF!+G58</f>
        <v>#REF!</v>
      </c>
    </row>
    <row r="56" spans="1:9" s="26" customFormat="1" ht="51">
      <c r="A56" s="31">
        <v>48</v>
      </c>
      <c r="B56" s="2">
        <v>113</v>
      </c>
      <c r="C56" s="65" t="s">
        <v>211</v>
      </c>
      <c r="D56" s="3"/>
      <c r="E56" s="6" t="s">
        <v>131</v>
      </c>
      <c r="F56" s="56">
        <f>F57</f>
        <v>0.1</v>
      </c>
      <c r="G56" s="51">
        <f>G57</f>
        <v>0.1</v>
      </c>
      <c r="H56" s="44"/>
      <c r="I56" s="44"/>
    </row>
    <row r="57" spans="1:7" ht="12.75" customHeight="1">
      <c r="A57" s="31">
        <v>49</v>
      </c>
      <c r="B57" s="4">
        <v>113</v>
      </c>
      <c r="C57" s="5" t="s">
        <v>211</v>
      </c>
      <c r="D57" s="5" t="s">
        <v>175</v>
      </c>
      <c r="E57" s="8" t="s">
        <v>176</v>
      </c>
      <c r="F57" s="41">
        <v>0.1</v>
      </c>
      <c r="G57" s="41">
        <v>0.1</v>
      </c>
    </row>
    <row r="58" spans="1:9" s="26" customFormat="1" ht="25.5">
      <c r="A58" s="31">
        <v>50</v>
      </c>
      <c r="B58" s="2">
        <v>113</v>
      </c>
      <c r="C58" s="65" t="s">
        <v>212</v>
      </c>
      <c r="D58" s="3"/>
      <c r="E58" s="6" t="s">
        <v>132</v>
      </c>
      <c r="F58" s="56">
        <f>F59</f>
        <v>79</v>
      </c>
      <c r="G58" s="51">
        <f>G59</f>
        <v>74.6</v>
      </c>
      <c r="H58" s="44"/>
      <c r="I58" s="44"/>
    </row>
    <row r="59" spans="1:7" ht="12.75" customHeight="1">
      <c r="A59" s="31">
        <v>51</v>
      </c>
      <c r="B59" s="4">
        <v>113</v>
      </c>
      <c r="C59" s="5" t="s">
        <v>212</v>
      </c>
      <c r="D59" s="5" t="s">
        <v>158</v>
      </c>
      <c r="E59" s="8" t="s">
        <v>159</v>
      </c>
      <c r="F59" s="41">
        <v>79</v>
      </c>
      <c r="G59" s="41">
        <v>74.6</v>
      </c>
    </row>
    <row r="60" spans="1:7" ht="15.75" customHeight="1">
      <c r="A60" s="31">
        <v>52</v>
      </c>
      <c r="B60" s="2">
        <v>200</v>
      </c>
      <c r="C60" s="3"/>
      <c r="D60" s="3"/>
      <c r="E60" s="35" t="s">
        <v>16</v>
      </c>
      <c r="F60" s="38">
        <f aca="true" t="shared" si="4" ref="F60:G63">F61</f>
        <v>433.9</v>
      </c>
      <c r="G60" s="38">
        <f t="shared" si="4"/>
        <v>1189</v>
      </c>
    </row>
    <row r="61" spans="1:7" ht="12.75" customHeight="1">
      <c r="A61" s="31">
        <v>53</v>
      </c>
      <c r="B61" s="2">
        <v>203</v>
      </c>
      <c r="C61" s="3"/>
      <c r="D61" s="3"/>
      <c r="E61" s="6" t="s">
        <v>17</v>
      </c>
      <c r="F61" s="38">
        <f t="shared" si="4"/>
        <v>433.9</v>
      </c>
      <c r="G61" s="38">
        <f t="shared" si="4"/>
        <v>1189</v>
      </c>
    </row>
    <row r="62" spans="1:7" ht="12.75" customHeight="1">
      <c r="A62" s="31">
        <v>54</v>
      </c>
      <c r="B62" s="2">
        <v>203</v>
      </c>
      <c r="C62" s="3" t="s">
        <v>76</v>
      </c>
      <c r="D62" s="3"/>
      <c r="E62" s="6" t="s">
        <v>6</v>
      </c>
      <c r="F62" s="38">
        <f t="shared" si="4"/>
        <v>433.9</v>
      </c>
      <c r="G62" s="38">
        <f t="shared" si="4"/>
        <v>1189</v>
      </c>
    </row>
    <row r="63" spans="1:7" ht="25.5" customHeight="1">
      <c r="A63" s="31">
        <v>55</v>
      </c>
      <c r="B63" s="2">
        <v>203</v>
      </c>
      <c r="C63" s="3" t="s">
        <v>77</v>
      </c>
      <c r="D63" s="3"/>
      <c r="E63" s="6" t="s">
        <v>134</v>
      </c>
      <c r="F63" s="56">
        <f>F64+F65</f>
        <v>433.9</v>
      </c>
      <c r="G63" s="51">
        <f t="shared" si="4"/>
        <v>1189</v>
      </c>
    </row>
    <row r="64" spans="1:7" ht="12.75" customHeight="1">
      <c r="A64" s="31">
        <v>56</v>
      </c>
      <c r="B64" s="4">
        <v>203</v>
      </c>
      <c r="C64" s="5" t="s">
        <v>77</v>
      </c>
      <c r="D64" s="5" t="s">
        <v>170</v>
      </c>
      <c r="E64" s="8" t="s">
        <v>171</v>
      </c>
      <c r="F64" s="59">
        <v>325.7</v>
      </c>
      <c r="G64" s="39">
        <v>1189</v>
      </c>
    </row>
    <row r="65" spans="1:7" ht="12.75" customHeight="1">
      <c r="A65" s="31">
        <v>57</v>
      </c>
      <c r="B65" s="4">
        <v>203</v>
      </c>
      <c r="C65" s="5" t="s">
        <v>77</v>
      </c>
      <c r="D65" s="5" t="s">
        <v>175</v>
      </c>
      <c r="E65" s="8" t="s">
        <v>176</v>
      </c>
      <c r="F65" s="39">
        <v>108.2</v>
      </c>
      <c r="G65" s="39"/>
    </row>
    <row r="66" spans="1:7" ht="31.5" customHeight="1">
      <c r="A66" s="31">
        <v>58</v>
      </c>
      <c r="B66" s="2">
        <v>300</v>
      </c>
      <c r="C66" s="3"/>
      <c r="D66" s="3"/>
      <c r="E66" s="35" t="s">
        <v>18</v>
      </c>
      <c r="F66" s="38">
        <f>F67+F71</f>
        <v>576</v>
      </c>
      <c r="G66" s="38" t="e">
        <f>G67+G71+#REF!</f>
        <v>#REF!</v>
      </c>
    </row>
    <row r="67" spans="1:7" ht="38.25" customHeight="1">
      <c r="A67" s="31">
        <v>59</v>
      </c>
      <c r="B67" s="2">
        <v>309</v>
      </c>
      <c r="C67" s="3"/>
      <c r="D67" s="3"/>
      <c r="E67" s="6" t="s">
        <v>97</v>
      </c>
      <c r="F67" s="38">
        <f>F68</f>
        <v>250</v>
      </c>
      <c r="G67" s="38" t="e">
        <f>G68+#REF!</f>
        <v>#REF!</v>
      </c>
    </row>
    <row r="68" spans="1:7" ht="25.5" customHeight="1">
      <c r="A68" s="31">
        <v>60</v>
      </c>
      <c r="B68" s="2">
        <v>309</v>
      </c>
      <c r="C68" s="3">
        <v>2180000</v>
      </c>
      <c r="D68" s="3"/>
      <c r="E68" s="6" t="s">
        <v>19</v>
      </c>
      <c r="F68" s="38">
        <f>F69</f>
        <v>250</v>
      </c>
      <c r="G68" s="38">
        <f>G69</f>
        <v>477.6</v>
      </c>
    </row>
    <row r="69" spans="1:7" ht="38.25" customHeight="1">
      <c r="A69" s="31">
        <v>61</v>
      </c>
      <c r="B69" s="2">
        <v>309</v>
      </c>
      <c r="C69" s="3">
        <v>2180100</v>
      </c>
      <c r="D69" s="3"/>
      <c r="E69" s="6" t="s">
        <v>92</v>
      </c>
      <c r="F69" s="38">
        <f>F70</f>
        <v>250</v>
      </c>
      <c r="G69" s="38">
        <f>G70</f>
        <v>477.6</v>
      </c>
    </row>
    <row r="70" spans="1:7" ht="12.75" customHeight="1">
      <c r="A70" s="31">
        <v>62</v>
      </c>
      <c r="B70" s="4">
        <v>309</v>
      </c>
      <c r="C70" s="5">
        <v>2180100</v>
      </c>
      <c r="D70" s="5" t="s">
        <v>175</v>
      </c>
      <c r="E70" s="8" t="s">
        <v>176</v>
      </c>
      <c r="F70" s="39">
        <v>250</v>
      </c>
      <c r="G70" s="39">
        <v>477.6</v>
      </c>
    </row>
    <row r="71" spans="1:7" ht="12.75" customHeight="1">
      <c r="A71" s="31">
        <v>63</v>
      </c>
      <c r="B71" s="2">
        <v>310</v>
      </c>
      <c r="C71" s="3"/>
      <c r="D71" s="3"/>
      <c r="E71" s="6" t="s">
        <v>20</v>
      </c>
      <c r="F71" s="38">
        <f>F72</f>
        <v>326</v>
      </c>
      <c r="G71" s="38" t="e">
        <f>G72+#REF!</f>
        <v>#REF!</v>
      </c>
    </row>
    <row r="72" spans="1:7" ht="25.5" customHeight="1">
      <c r="A72" s="31">
        <v>64</v>
      </c>
      <c r="B72" s="2">
        <v>310</v>
      </c>
      <c r="C72" s="3">
        <v>2470000</v>
      </c>
      <c r="D72" s="3"/>
      <c r="E72" s="6" t="s">
        <v>21</v>
      </c>
      <c r="F72" s="38">
        <f>F73</f>
        <v>326</v>
      </c>
      <c r="G72" s="38">
        <f>G73</f>
        <v>3659</v>
      </c>
    </row>
    <row r="73" spans="1:7" ht="12.75" customHeight="1">
      <c r="A73" s="31">
        <v>65</v>
      </c>
      <c r="B73" s="2">
        <v>310</v>
      </c>
      <c r="C73" s="3">
        <v>2479900</v>
      </c>
      <c r="D73" s="3"/>
      <c r="E73" s="6" t="s">
        <v>22</v>
      </c>
      <c r="F73" s="38">
        <f>F74+F75</f>
        <v>326</v>
      </c>
      <c r="G73" s="38">
        <f>G74</f>
        <v>3659</v>
      </c>
    </row>
    <row r="74" spans="1:7" ht="12.75" customHeight="1">
      <c r="A74" s="31">
        <v>66</v>
      </c>
      <c r="B74" s="4">
        <v>310</v>
      </c>
      <c r="C74" s="5">
        <v>2479900</v>
      </c>
      <c r="D74" s="5" t="s">
        <v>170</v>
      </c>
      <c r="E74" s="8" t="s">
        <v>171</v>
      </c>
      <c r="F74" s="59">
        <v>164</v>
      </c>
      <c r="G74" s="39">
        <v>3659</v>
      </c>
    </row>
    <row r="75" spans="1:7" ht="12.75" customHeight="1">
      <c r="A75" s="31">
        <v>67</v>
      </c>
      <c r="B75" s="4">
        <v>310</v>
      </c>
      <c r="C75" s="5" t="s">
        <v>174</v>
      </c>
      <c r="D75" s="5" t="s">
        <v>175</v>
      </c>
      <c r="E75" s="8" t="s">
        <v>176</v>
      </c>
      <c r="F75" s="39">
        <v>162</v>
      </c>
      <c r="G75" s="39"/>
    </row>
    <row r="76" spans="1:8" ht="15.75" customHeight="1">
      <c r="A76" s="31">
        <v>68</v>
      </c>
      <c r="B76" s="2">
        <v>400</v>
      </c>
      <c r="C76" s="3"/>
      <c r="D76" s="3"/>
      <c r="E76" s="35" t="s">
        <v>23</v>
      </c>
      <c r="F76" s="38">
        <f>F77+F83+F103+F97</f>
        <v>32058.299999999996</v>
      </c>
      <c r="G76" s="38" t="e">
        <f>G77+G83+G103+G97</f>
        <v>#REF!</v>
      </c>
      <c r="H76" s="68"/>
    </row>
    <row r="77" spans="1:7" ht="12.75" customHeight="1">
      <c r="A77" s="31">
        <v>69</v>
      </c>
      <c r="B77" s="2">
        <v>408</v>
      </c>
      <c r="C77" s="3"/>
      <c r="D77" s="3"/>
      <c r="E77" s="6" t="s">
        <v>24</v>
      </c>
      <c r="F77" s="38">
        <f>F80+F78</f>
        <v>6144</v>
      </c>
      <c r="G77" s="38" t="e">
        <f>G80+#REF!</f>
        <v>#REF!</v>
      </c>
    </row>
    <row r="78" spans="1:7" ht="12.75" customHeight="1">
      <c r="A78" s="31">
        <v>70</v>
      </c>
      <c r="B78" s="2">
        <v>408</v>
      </c>
      <c r="C78" s="3" t="s">
        <v>246</v>
      </c>
      <c r="D78" s="3"/>
      <c r="E78" s="6" t="s">
        <v>247</v>
      </c>
      <c r="F78" s="38">
        <f>F79</f>
        <v>344</v>
      </c>
      <c r="G78" s="38"/>
    </row>
    <row r="79" spans="1:7" ht="23.25" customHeight="1">
      <c r="A79" s="31">
        <v>71</v>
      </c>
      <c r="B79" s="4">
        <v>408</v>
      </c>
      <c r="C79" s="5" t="s">
        <v>246</v>
      </c>
      <c r="D79" s="5" t="s">
        <v>179</v>
      </c>
      <c r="E79" s="14" t="s">
        <v>180</v>
      </c>
      <c r="F79" s="41">
        <v>344</v>
      </c>
      <c r="G79" s="38"/>
    </row>
    <row r="80" spans="1:7" ht="12.75" customHeight="1">
      <c r="A80" s="31">
        <v>72</v>
      </c>
      <c r="B80" s="2">
        <v>408</v>
      </c>
      <c r="C80" s="3">
        <v>3170000</v>
      </c>
      <c r="D80" s="3"/>
      <c r="E80" s="6" t="s">
        <v>25</v>
      </c>
      <c r="F80" s="38">
        <f>F81</f>
        <v>5800</v>
      </c>
      <c r="G80" s="38" t="e">
        <f>G81+#REF!</f>
        <v>#REF!</v>
      </c>
    </row>
    <row r="81" spans="1:7" ht="25.5" customHeight="1">
      <c r="A81" s="31">
        <v>73</v>
      </c>
      <c r="B81" s="2">
        <v>408</v>
      </c>
      <c r="C81" s="3">
        <v>3170100</v>
      </c>
      <c r="D81" s="3"/>
      <c r="E81" s="6" t="s">
        <v>26</v>
      </c>
      <c r="F81" s="38">
        <f>F82</f>
        <v>5800</v>
      </c>
      <c r="G81" s="38">
        <f>G82</f>
        <v>25916</v>
      </c>
    </row>
    <row r="82" spans="1:8" ht="26.25" customHeight="1">
      <c r="A82" s="31">
        <v>74</v>
      </c>
      <c r="B82" s="4">
        <v>408</v>
      </c>
      <c r="C82" s="5">
        <v>3170100</v>
      </c>
      <c r="D82" s="5" t="s">
        <v>179</v>
      </c>
      <c r="E82" s="14" t="s">
        <v>180</v>
      </c>
      <c r="F82" s="39">
        <v>5800</v>
      </c>
      <c r="G82" s="39">
        <v>25916</v>
      </c>
      <c r="H82" s="43" t="s">
        <v>214</v>
      </c>
    </row>
    <row r="83" spans="1:7" ht="12.75" customHeight="1">
      <c r="A83" s="31">
        <v>75</v>
      </c>
      <c r="B83" s="2">
        <v>409</v>
      </c>
      <c r="C83" s="3"/>
      <c r="D83" s="3"/>
      <c r="E83" s="6" t="s">
        <v>220</v>
      </c>
      <c r="F83" s="38">
        <f>F84+F88+F90+F92</f>
        <v>5439.6</v>
      </c>
      <c r="G83" s="38" t="e">
        <f>G84</f>
        <v>#REF!</v>
      </c>
    </row>
    <row r="84" spans="1:7" ht="12.75" customHeight="1">
      <c r="A84" s="31">
        <v>76</v>
      </c>
      <c r="B84" s="2">
        <v>409</v>
      </c>
      <c r="C84" s="3" t="s">
        <v>219</v>
      </c>
      <c r="D84" s="3"/>
      <c r="E84" s="6" t="s">
        <v>182</v>
      </c>
      <c r="F84" s="38">
        <f>F85</f>
        <v>3710</v>
      </c>
      <c r="G84" s="38" t="e">
        <f>G85</f>
        <v>#REF!</v>
      </c>
    </row>
    <row r="85" spans="1:7" ht="12.75">
      <c r="A85" s="31">
        <v>77</v>
      </c>
      <c r="B85" s="2">
        <v>409</v>
      </c>
      <c r="C85" s="3" t="s">
        <v>221</v>
      </c>
      <c r="D85" s="3"/>
      <c r="E85" s="6" t="s">
        <v>222</v>
      </c>
      <c r="F85" s="38">
        <f>F86</f>
        <v>3710</v>
      </c>
      <c r="G85" s="38" t="e">
        <f>#REF!</f>
        <v>#REF!</v>
      </c>
    </row>
    <row r="86" spans="1:7" ht="12.75">
      <c r="A86" s="31">
        <v>78</v>
      </c>
      <c r="B86" s="2">
        <v>409</v>
      </c>
      <c r="C86" s="3" t="s">
        <v>223</v>
      </c>
      <c r="D86" s="3"/>
      <c r="E86" s="6" t="s">
        <v>224</v>
      </c>
      <c r="F86" s="38">
        <f>F87</f>
        <v>3710</v>
      </c>
      <c r="G86" s="38"/>
    </row>
    <row r="87" spans="1:7" ht="12.75" customHeight="1">
      <c r="A87" s="31">
        <v>79</v>
      </c>
      <c r="B87" s="4">
        <v>409</v>
      </c>
      <c r="C87" s="5" t="s">
        <v>223</v>
      </c>
      <c r="D87" s="5" t="s">
        <v>175</v>
      </c>
      <c r="E87" s="8" t="s">
        <v>176</v>
      </c>
      <c r="F87" s="39">
        <v>3710</v>
      </c>
      <c r="G87" s="39">
        <v>1656.5</v>
      </c>
    </row>
    <row r="88" spans="1:7" ht="31.5" customHeight="1">
      <c r="A88" s="31">
        <v>80</v>
      </c>
      <c r="B88" s="2">
        <v>409</v>
      </c>
      <c r="C88" s="3" t="s">
        <v>252</v>
      </c>
      <c r="D88" s="3"/>
      <c r="E88" s="6" t="s">
        <v>253</v>
      </c>
      <c r="F88" s="38">
        <f>F89</f>
        <v>852.5</v>
      </c>
      <c r="G88" s="39"/>
    </row>
    <row r="89" spans="1:7" ht="24.75" customHeight="1">
      <c r="A89" s="31">
        <v>81</v>
      </c>
      <c r="B89" s="4">
        <v>409</v>
      </c>
      <c r="C89" s="5" t="s">
        <v>252</v>
      </c>
      <c r="D89" s="5" t="s">
        <v>177</v>
      </c>
      <c r="E89" s="14" t="s">
        <v>178</v>
      </c>
      <c r="F89" s="39">
        <v>852.5</v>
      </c>
      <c r="G89" s="39"/>
    </row>
    <row r="90" spans="1:7" ht="39.75" customHeight="1">
      <c r="A90" s="31">
        <v>82</v>
      </c>
      <c r="B90" s="2">
        <v>409</v>
      </c>
      <c r="C90" s="3" t="s">
        <v>254</v>
      </c>
      <c r="D90" s="3"/>
      <c r="E90" s="6" t="s">
        <v>255</v>
      </c>
      <c r="F90" s="38">
        <f>F91</f>
        <v>807.1</v>
      </c>
      <c r="G90" s="39"/>
    </row>
    <row r="91" spans="1:7" ht="24" customHeight="1">
      <c r="A91" s="31">
        <v>83</v>
      </c>
      <c r="B91" s="4">
        <v>409</v>
      </c>
      <c r="C91" s="5" t="s">
        <v>254</v>
      </c>
      <c r="D91" s="5" t="s">
        <v>177</v>
      </c>
      <c r="E91" s="14" t="s">
        <v>178</v>
      </c>
      <c r="F91" s="39">
        <v>807.1</v>
      </c>
      <c r="G91" s="39"/>
    </row>
    <row r="92" spans="1:7" ht="16.5" customHeight="1">
      <c r="A92" s="31">
        <v>84</v>
      </c>
      <c r="B92" s="2">
        <v>409</v>
      </c>
      <c r="C92" s="11" t="s">
        <v>88</v>
      </c>
      <c r="D92" s="11"/>
      <c r="E92" s="6" t="s">
        <v>102</v>
      </c>
      <c r="F92" s="38">
        <f>F93+F95</f>
        <v>70</v>
      </c>
      <c r="G92" s="39"/>
    </row>
    <row r="93" spans="1:7" ht="40.5" customHeight="1">
      <c r="A93" s="31">
        <v>85</v>
      </c>
      <c r="B93" s="2">
        <v>409</v>
      </c>
      <c r="C93" s="3" t="s">
        <v>257</v>
      </c>
      <c r="D93" s="3"/>
      <c r="E93" s="6" t="s">
        <v>256</v>
      </c>
      <c r="F93" s="38">
        <f>F94</f>
        <v>45</v>
      </c>
      <c r="G93" s="39"/>
    </row>
    <row r="94" spans="1:7" ht="24" customHeight="1">
      <c r="A94" s="31">
        <v>86</v>
      </c>
      <c r="B94" s="4">
        <v>409</v>
      </c>
      <c r="C94" s="5" t="s">
        <v>257</v>
      </c>
      <c r="D94" s="5" t="s">
        <v>177</v>
      </c>
      <c r="E94" s="14" t="s">
        <v>178</v>
      </c>
      <c r="F94" s="39">
        <v>45</v>
      </c>
      <c r="G94" s="39"/>
    </row>
    <row r="95" spans="1:7" ht="55.5" customHeight="1">
      <c r="A95" s="31">
        <v>87</v>
      </c>
      <c r="B95" s="2">
        <v>409</v>
      </c>
      <c r="C95" s="3" t="s">
        <v>258</v>
      </c>
      <c r="D95" s="3"/>
      <c r="E95" s="6" t="s">
        <v>259</v>
      </c>
      <c r="F95" s="38">
        <f>F96</f>
        <v>25</v>
      </c>
      <c r="G95" s="39"/>
    </row>
    <row r="96" spans="1:7" ht="12.75" customHeight="1">
      <c r="A96" s="31">
        <v>88</v>
      </c>
      <c r="B96" s="4">
        <v>409</v>
      </c>
      <c r="C96" s="5" t="s">
        <v>258</v>
      </c>
      <c r="D96" s="5" t="s">
        <v>177</v>
      </c>
      <c r="E96" s="14" t="s">
        <v>178</v>
      </c>
      <c r="F96" s="39">
        <v>25</v>
      </c>
      <c r="G96" s="39"/>
    </row>
    <row r="97" spans="1:7" ht="12.75" customHeight="1">
      <c r="A97" s="31">
        <v>89</v>
      </c>
      <c r="B97" s="2">
        <v>410</v>
      </c>
      <c r="C97" s="3"/>
      <c r="D97" s="3"/>
      <c r="E97" s="6" t="s">
        <v>114</v>
      </c>
      <c r="F97" s="40">
        <f>F101+F98</f>
        <v>316.6</v>
      </c>
      <c r="G97" s="40" t="e">
        <f>G101+G98</f>
        <v>#REF!</v>
      </c>
    </row>
    <row r="98" spans="1:7" ht="12.75" customHeight="1">
      <c r="A98" s="31">
        <v>90</v>
      </c>
      <c r="B98" s="10">
        <v>410</v>
      </c>
      <c r="C98" s="11" t="s">
        <v>88</v>
      </c>
      <c r="D98" s="11"/>
      <c r="E98" s="6" t="s">
        <v>102</v>
      </c>
      <c r="F98" s="38">
        <f>F99</f>
        <v>133.5</v>
      </c>
      <c r="G98" s="38">
        <f>G99</f>
        <v>35.9</v>
      </c>
    </row>
    <row r="99" spans="1:7" ht="25.5">
      <c r="A99" s="31">
        <v>91</v>
      </c>
      <c r="B99" s="10">
        <v>410</v>
      </c>
      <c r="C99" s="11" t="s">
        <v>181</v>
      </c>
      <c r="D99" s="11"/>
      <c r="E99" s="6" t="s">
        <v>218</v>
      </c>
      <c r="F99" s="38">
        <f>F100</f>
        <v>133.5</v>
      </c>
      <c r="G99" s="38">
        <f>G100</f>
        <v>35.9</v>
      </c>
    </row>
    <row r="100" spans="1:7" ht="26.25" customHeight="1">
      <c r="A100" s="31">
        <v>92</v>
      </c>
      <c r="B100" s="12">
        <v>410</v>
      </c>
      <c r="C100" s="13" t="s">
        <v>181</v>
      </c>
      <c r="D100" s="5" t="s">
        <v>184</v>
      </c>
      <c r="E100" s="8" t="s">
        <v>185</v>
      </c>
      <c r="F100" s="41">
        <v>133.5</v>
      </c>
      <c r="G100" s="41">
        <v>35.9</v>
      </c>
    </row>
    <row r="101" spans="1:7" ht="25.5" customHeight="1">
      <c r="A101" s="31">
        <v>93</v>
      </c>
      <c r="B101" s="2">
        <v>410</v>
      </c>
      <c r="C101" s="3" t="s">
        <v>143</v>
      </c>
      <c r="D101" s="3"/>
      <c r="E101" s="6" t="s">
        <v>113</v>
      </c>
      <c r="F101" s="56">
        <f>F102</f>
        <v>183.1</v>
      </c>
      <c r="G101" s="38" t="e">
        <f>#REF!</f>
        <v>#REF!</v>
      </c>
    </row>
    <row r="102" spans="1:7" ht="25.5">
      <c r="A102" s="31">
        <v>94</v>
      </c>
      <c r="B102" s="4">
        <v>410</v>
      </c>
      <c r="C102" s="5" t="s">
        <v>143</v>
      </c>
      <c r="D102" s="5" t="s">
        <v>184</v>
      </c>
      <c r="E102" s="8" t="s">
        <v>185</v>
      </c>
      <c r="F102" s="41">
        <v>183.1</v>
      </c>
      <c r="G102" s="41">
        <v>48.7</v>
      </c>
    </row>
    <row r="103" spans="1:8" ht="12.75" customHeight="1">
      <c r="A103" s="31">
        <v>95</v>
      </c>
      <c r="B103" s="2">
        <v>412</v>
      </c>
      <c r="C103" s="3"/>
      <c r="D103" s="3"/>
      <c r="E103" s="6" t="s">
        <v>27</v>
      </c>
      <c r="F103" s="38">
        <f>F107+F104+F116+F120+F123+F114</f>
        <v>20158.1</v>
      </c>
      <c r="G103" s="38" t="e">
        <f>G107+G104+#REF!</f>
        <v>#REF!</v>
      </c>
      <c r="H103" s="68"/>
    </row>
    <row r="104" spans="1:7" ht="25.5" customHeight="1">
      <c r="A104" s="31">
        <v>96</v>
      </c>
      <c r="B104" s="2">
        <v>412</v>
      </c>
      <c r="C104" s="3">
        <v>3400000</v>
      </c>
      <c r="D104" s="3"/>
      <c r="E104" s="6" t="s">
        <v>28</v>
      </c>
      <c r="F104" s="38">
        <f>F105</f>
        <v>300</v>
      </c>
      <c r="G104" s="38">
        <f>G105</f>
        <v>3161</v>
      </c>
    </row>
    <row r="105" spans="1:7" ht="12.75" customHeight="1">
      <c r="A105" s="31">
        <v>97</v>
      </c>
      <c r="B105" s="2">
        <v>412</v>
      </c>
      <c r="C105" s="3">
        <v>3400300</v>
      </c>
      <c r="D105" s="3"/>
      <c r="E105" s="6" t="s">
        <v>29</v>
      </c>
      <c r="F105" s="38">
        <f>F106</f>
        <v>300</v>
      </c>
      <c r="G105" s="38">
        <f>G106</f>
        <v>3161</v>
      </c>
    </row>
    <row r="106" spans="1:7" ht="12.75" customHeight="1">
      <c r="A106" s="31">
        <v>98</v>
      </c>
      <c r="B106" s="4">
        <v>412</v>
      </c>
      <c r="C106" s="5">
        <v>3400300</v>
      </c>
      <c r="D106" s="5" t="s">
        <v>175</v>
      </c>
      <c r="E106" s="8" t="s">
        <v>176</v>
      </c>
      <c r="F106" s="39">
        <v>300</v>
      </c>
      <c r="G106" s="39">
        <v>3161</v>
      </c>
    </row>
    <row r="107" spans="1:7" ht="25.5" customHeight="1">
      <c r="A107" s="31">
        <v>99</v>
      </c>
      <c r="B107" s="10">
        <v>412</v>
      </c>
      <c r="C107" s="11" t="s">
        <v>88</v>
      </c>
      <c r="D107" s="11"/>
      <c r="E107" s="6" t="s">
        <v>102</v>
      </c>
      <c r="F107" s="38">
        <f>+F110+F108+F112</f>
        <v>4361.5</v>
      </c>
      <c r="G107" s="38" t="e">
        <f>#REF!+#REF!+G110</f>
        <v>#REF!</v>
      </c>
    </row>
    <row r="108" spans="1:7" ht="25.5" customHeight="1">
      <c r="A108" s="31">
        <v>100</v>
      </c>
      <c r="B108" s="10">
        <v>412</v>
      </c>
      <c r="C108" s="11" t="s">
        <v>183</v>
      </c>
      <c r="D108" s="11"/>
      <c r="E108" s="6" t="s">
        <v>225</v>
      </c>
      <c r="F108" s="38">
        <f>F109</f>
        <v>315.5</v>
      </c>
      <c r="G108" s="38"/>
    </row>
    <row r="109" spans="1:9" s="25" customFormat="1" ht="12.75">
      <c r="A109" s="31">
        <v>101</v>
      </c>
      <c r="B109" s="12">
        <v>412</v>
      </c>
      <c r="C109" s="13" t="s">
        <v>183</v>
      </c>
      <c r="D109" s="5" t="s">
        <v>175</v>
      </c>
      <c r="E109" s="8" t="s">
        <v>176</v>
      </c>
      <c r="F109" s="41">
        <v>315.5</v>
      </c>
      <c r="G109" s="41"/>
      <c r="H109" s="43"/>
      <c r="I109" s="43"/>
    </row>
    <row r="110" spans="1:7" ht="54" customHeight="1">
      <c r="A110" s="31">
        <v>102</v>
      </c>
      <c r="B110" s="10">
        <v>412</v>
      </c>
      <c r="C110" s="11" t="s">
        <v>191</v>
      </c>
      <c r="D110" s="11"/>
      <c r="E110" s="6" t="s">
        <v>261</v>
      </c>
      <c r="F110" s="38">
        <f>F111</f>
        <v>2950</v>
      </c>
      <c r="G110" s="38">
        <f>G111</f>
        <v>6750</v>
      </c>
    </row>
    <row r="111" spans="1:7" ht="12.75">
      <c r="A111" s="31">
        <v>103</v>
      </c>
      <c r="B111" s="12">
        <v>412</v>
      </c>
      <c r="C111" s="13" t="s">
        <v>191</v>
      </c>
      <c r="D111" s="5" t="s">
        <v>175</v>
      </c>
      <c r="E111" s="8" t="s">
        <v>176</v>
      </c>
      <c r="F111" s="39">
        <v>2950</v>
      </c>
      <c r="G111" s="39">
        <v>6750</v>
      </c>
    </row>
    <row r="112" spans="1:9" s="26" customFormat="1" ht="25.5">
      <c r="A112" s="31">
        <v>104</v>
      </c>
      <c r="B112" s="10">
        <v>412</v>
      </c>
      <c r="C112" s="11" t="s">
        <v>196</v>
      </c>
      <c r="D112" s="3"/>
      <c r="E112" s="6" t="s">
        <v>226</v>
      </c>
      <c r="F112" s="38">
        <f>F113</f>
        <v>1096</v>
      </c>
      <c r="G112" s="38"/>
      <c r="H112" s="44"/>
      <c r="I112" s="44"/>
    </row>
    <row r="113" spans="1:7" ht="12.75">
      <c r="A113" s="31">
        <v>105</v>
      </c>
      <c r="B113" s="12">
        <v>412</v>
      </c>
      <c r="C113" s="13" t="s">
        <v>196</v>
      </c>
      <c r="D113" s="5" t="s">
        <v>175</v>
      </c>
      <c r="E113" s="8" t="s">
        <v>176</v>
      </c>
      <c r="F113" s="39">
        <v>1096</v>
      </c>
      <c r="G113" s="39"/>
    </row>
    <row r="114" spans="1:7" ht="38.25">
      <c r="A114" s="31">
        <v>106</v>
      </c>
      <c r="B114" s="10">
        <v>412</v>
      </c>
      <c r="C114" s="11" t="s">
        <v>227</v>
      </c>
      <c r="D114" s="3"/>
      <c r="E114" s="6" t="s">
        <v>262</v>
      </c>
      <c r="F114" s="38">
        <f>F115</f>
        <v>275</v>
      </c>
      <c r="G114" s="39"/>
    </row>
    <row r="115" spans="1:7" ht="12.75">
      <c r="A115" s="31">
        <v>107</v>
      </c>
      <c r="B115" s="12">
        <v>412</v>
      </c>
      <c r="C115" s="13" t="s">
        <v>227</v>
      </c>
      <c r="D115" s="5" t="s">
        <v>175</v>
      </c>
      <c r="E115" s="8" t="s">
        <v>176</v>
      </c>
      <c r="F115" s="39">
        <v>275</v>
      </c>
      <c r="G115" s="39"/>
    </row>
    <row r="116" spans="1:9" s="26" customFormat="1" ht="25.5">
      <c r="A116" s="31">
        <v>108</v>
      </c>
      <c r="B116" s="10">
        <v>412</v>
      </c>
      <c r="C116" s="11" t="s">
        <v>187</v>
      </c>
      <c r="D116" s="3"/>
      <c r="E116" s="6" t="s">
        <v>188</v>
      </c>
      <c r="F116" s="56">
        <f>F117</f>
        <v>638</v>
      </c>
      <c r="G116" s="38"/>
      <c r="H116" s="44"/>
      <c r="I116" s="44"/>
    </row>
    <row r="117" spans="1:9" s="26" customFormat="1" ht="25.5">
      <c r="A117" s="31">
        <v>109</v>
      </c>
      <c r="B117" s="10">
        <v>412</v>
      </c>
      <c r="C117" s="11" t="s">
        <v>190</v>
      </c>
      <c r="D117" s="3"/>
      <c r="E117" s="6" t="s">
        <v>189</v>
      </c>
      <c r="F117" s="57">
        <f>F118</f>
        <v>638</v>
      </c>
      <c r="G117" s="38"/>
      <c r="H117" s="44"/>
      <c r="I117" s="44"/>
    </row>
    <row r="118" spans="1:9" s="26" customFormat="1" ht="53.25" customHeight="1">
      <c r="A118" s="31">
        <v>110</v>
      </c>
      <c r="B118" s="10">
        <v>412</v>
      </c>
      <c r="C118" s="11" t="s">
        <v>136</v>
      </c>
      <c r="D118" s="11"/>
      <c r="E118" s="6" t="s">
        <v>137</v>
      </c>
      <c r="F118" s="57">
        <f>F119</f>
        <v>638</v>
      </c>
      <c r="G118" s="51"/>
      <c r="H118" s="44"/>
      <c r="I118" s="44"/>
    </row>
    <row r="119" spans="1:7" ht="12.75">
      <c r="A119" s="31">
        <v>111</v>
      </c>
      <c r="B119" s="12">
        <v>412</v>
      </c>
      <c r="C119" s="13" t="s">
        <v>136</v>
      </c>
      <c r="D119" s="5" t="s">
        <v>175</v>
      </c>
      <c r="E119" s="8" t="s">
        <v>176</v>
      </c>
      <c r="F119" s="39">
        <v>638</v>
      </c>
      <c r="G119" s="39"/>
    </row>
    <row r="120" spans="1:9" s="26" customFormat="1" ht="27.75" customHeight="1">
      <c r="A120" s="31">
        <v>112</v>
      </c>
      <c r="B120" s="10">
        <v>412</v>
      </c>
      <c r="C120" s="11" t="s">
        <v>165</v>
      </c>
      <c r="D120" s="55"/>
      <c r="E120" s="6" t="s">
        <v>166</v>
      </c>
      <c r="F120" s="56">
        <f>F121</f>
        <v>6883.6</v>
      </c>
      <c r="G120" s="38"/>
      <c r="H120" s="44"/>
      <c r="I120" s="44"/>
    </row>
    <row r="121" spans="1:9" s="26" customFormat="1" ht="38.25">
      <c r="A121" s="31">
        <v>113</v>
      </c>
      <c r="B121" s="10">
        <v>412</v>
      </c>
      <c r="C121" s="11" t="s">
        <v>138</v>
      </c>
      <c r="D121" s="55"/>
      <c r="E121" s="6" t="s">
        <v>186</v>
      </c>
      <c r="F121" s="57">
        <f>F122</f>
        <v>6883.6</v>
      </c>
      <c r="G121" s="38"/>
      <c r="H121" s="44"/>
      <c r="I121" s="44"/>
    </row>
    <row r="122" spans="1:7" ht="12.75">
      <c r="A122" s="31">
        <v>114</v>
      </c>
      <c r="B122" s="12">
        <v>412</v>
      </c>
      <c r="C122" s="13" t="s">
        <v>138</v>
      </c>
      <c r="D122" s="5" t="s">
        <v>175</v>
      </c>
      <c r="E122" s="8" t="s">
        <v>176</v>
      </c>
      <c r="F122" s="39">
        <v>6883.6</v>
      </c>
      <c r="G122" s="39"/>
    </row>
    <row r="123" spans="1:9" s="26" customFormat="1" ht="25.5">
      <c r="A123" s="31">
        <v>115</v>
      </c>
      <c r="B123" s="10">
        <v>412</v>
      </c>
      <c r="C123" s="11" t="s">
        <v>192</v>
      </c>
      <c r="D123" s="3"/>
      <c r="E123" s="6" t="s">
        <v>193</v>
      </c>
      <c r="F123" s="56">
        <f>F124</f>
        <v>7700</v>
      </c>
      <c r="G123" s="38"/>
      <c r="H123" s="44"/>
      <c r="I123" s="44"/>
    </row>
    <row r="124" spans="1:9" s="26" customFormat="1" ht="38.25">
      <c r="A124" s="31">
        <v>116</v>
      </c>
      <c r="B124" s="10">
        <v>412</v>
      </c>
      <c r="C124" s="11" t="s">
        <v>195</v>
      </c>
      <c r="D124" s="3"/>
      <c r="E124" s="6" t="s">
        <v>194</v>
      </c>
      <c r="F124" s="57">
        <f>F125</f>
        <v>7700</v>
      </c>
      <c r="G124" s="38"/>
      <c r="H124" s="44"/>
      <c r="I124" s="44"/>
    </row>
    <row r="125" spans="1:9" s="26" customFormat="1" ht="38.25">
      <c r="A125" s="31">
        <v>117</v>
      </c>
      <c r="B125" s="10">
        <v>412</v>
      </c>
      <c r="C125" s="11" t="s">
        <v>148</v>
      </c>
      <c r="D125" s="55"/>
      <c r="E125" s="6" t="s">
        <v>149</v>
      </c>
      <c r="F125" s="57">
        <f>F126</f>
        <v>7700</v>
      </c>
      <c r="G125" s="38"/>
      <c r="H125" s="44"/>
      <c r="I125" s="44"/>
    </row>
    <row r="126" spans="1:7" ht="12.75">
      <c r="A126" s="31">
        <v>118</v>
      </c>
      <c r="B126" s="12">
        <v>412</v>
      </c>
      <c r="C126" s="13" t="s">
        <v>148</v>
      </c>
      <c r="D126" s="5" t="s">
        <v>175</v>
      </c>
      <c r="E126" s="8" t="s">
        <v>176</v>
      </c>
      <c r="F126" s="39">
        <v>7700</v>
      </c>
      <c r="G126" s="39"/>
    </row>
    <row r="127" spans="1:7" ht="15.75" customHeight="1">
      <c r="A127" s="31">
        <v>119</v>
      </c>
      <c r="B127" s="2">
        <v>500</v>
      </c>
      <c r="C127" s="3"/>
      <c r="D127" s="3"/>
      <c r="E127" s="35" t="s">
        <v>30</v>
      </c>
      <c r="F127" s="38">
        <f>F128+F134+F139+F149</f>
        <v>9475.4</v>
      </c>
      <c r="G127" s="38" t="e">
        <f>G128+G134+G139+G149</f>
        <v>#REF!</v>
      </c>
    </row>
    <row r="128" spans="1:7" ht="12.75" customHeight="1">
      <c r="A128" s="31">
        <v>120</v>
      </c>
      <c r="B128" s="2">
        <v>501</v>
      </c>
      <c r="C128" s="3"/>
      <c r="D128" s="3"/>
      <c r="E128" s="6" t="s">
        <v>31</v>
      </c>
      <c r="F128" s="38">
        <f>F129</f>
        <v>2613</v>
      </c>
      <c r="G128" s="38" t="e">
        <f>G129+#REF!+#REF!+#REF!</f>
        <v>#REF!</v>
      </c>
    </row>
    <row r="129" spans="1:7" ht="12.75" customHeight="1">
      <c r="A129" s="31">
        <v>121</v>
      </c>
      <c r="B129" s="2">
        <v>501</v>
      </c>
      <c r="C129" s="3">
        <v>3500000</v>
      </c>
      <c r="D129" s="3"/>
      <c r="E129" s="6" t="s">
        <v>32</v>
      </c>
      <c r="F129" s="38">
        <f>F130+F132</f>
        <v>2613</v>
      </c>
      <c r="G129" s="38">
        <f>G130+G132</f>
        <v>6014</v>
      </c>
    </row>
    <row r="130" spans="1:7" ht="25.5" customHeight="1">
      <c r="A130" s="31">
        <v>122</v>
      </c>
      <c r="B130" s="2">
        <v>501</v>
      </c>
      <c r="C130" s="3">
        <v>3500200</v>
      </c>
      <c r="D130" s="3"/>
      <c r="E130" s="6" t="s">
        <v>33</v>
      </c>
      <c r="F130" s="38">
        <f>F131</f>
        <v>1839</v>
      </c>
      <c r="G130" s="38">
        <f>G131</f>
        <v>4909</v>
      </c>
    </row>
    <row r="131" spans="1:7" ht="25.5">
      <c r="A131" s="31">
        <v>123</v>
      </c>
      <c r="B131" s="4">
        <v>501</v>
      </c>
      <c r="C131" s="5">
        <v>3500200</v>
      </c>
      <c r="D131" s="5" t="s">
        <v>177</v>
      </c>
      <c r="E131" s="8" t="s">
        <v>178</v>
      </c>
      <c r="F131" s="39">
        <v>1839</v>
      </c>
      <c r="G131" s="39">
        <v>4909</v>
      </c>
    </row>
    <row r="132" spans="1:7" ht="12.75" customHeight="1">
      <c r="A132" s="31">
        <v>124</v>
      </c>
      <c r="B132" s="2">
        <v>501</v>
      </c>
      <c r="C132" s="3" t="s">
        <v>122</v>
      </c>
      <c r="D132" s="3"/>
      <c r="E132" s="6" t="s">
        <v>123</v>
      </c>
      <c r="F132" s="38">
        <f>F133</f>
        <v>774</v>
      </c>
      <c r="G132" s="38">
        <f>G133</f>
        <v>1105</v>
      </c>
    </row>
    <row r="133" spans="1:9" s="25" customFormat="1" ht="12.75" customHeight="1">
      <c r="A133" s="31">
        <v>125</v>
      </c>
      <c r="B133" s="4">
        <v>501</v>
      </c>
      <c r="C133" s="5" t="s">
        <v>122</v>
      </c>
      <c r="D133" s="5" t="s">
        <v>175</v>
      </c>
      <c r="E133" s="8" t="s">
        <v>176</v>
      </c>
      <c r="F133" s="39">
        <f>492+282</f>
        <v>774</v>
      </c>
      <c r="G133" s="39">
        <v>1105</v>
      </c>
      <c r="H133" s="47"/>
      <c r="I133" s="47"/>
    </row>
    <row r="134" spans="1:7" ht="12.75" customHeight="1">
      <c r="A134" s="31">
        <v>126</v>
      </c>
      <c r="B134" s="2">
        <v>502</v>
      </c>
      <c r="C134" s="3"/>
      <c r="D134" s="3"/>
      <c r="E134" s="6" t="s">
        <v>34</v>
      </c>
      <c r="F134" s="38">
        <f>F135</f>
        <v>3079.4</v>
      </c>
      <c r="G134" s="38" t="e">
        <f>G135+#REF!+#REF!+#REF!</f>
        <v>#REF!</v>
      </c>
    </row>
    <row r="135" spans="1:7" ht="12.75" customHeight="1">
      <c r="A135" s="31">
        <v>127</v>
      </c>
      <c r="B135" s="2">
        <v>502</v>
      </c>
      <c r="C135" s="3">
        <v>3510000</v>
      </c>
      <c r="D135" s="3"/>
      <c r="E135" s="6" t="s">
        <v>35</v>
      </c>
      <c r="F135" s="38">
        <f>F136</f>
        <v>3079.4</v>
      </c>
      <c r="G135" s="38" t="e">
        <f>G136</f>
        <v>#REF!</v>
      </c>
    </row>
    <row r="136" spans="1:7" ht="12.75" customHeight="1">
      <c r="A136" s="31">
        <v>128</v>
      </c>
      <c r="B136" s="2">
        <v>502</v>
      </c>
      <c r="C136" s="3">
        <v>3510500</v>
      </c>
      <c r="D136" s="3"/>
      <c r="E136" s="6" t="s">
        <v>36</v>
      </c>
      <c r="F136" s="38">
        <f>F137+F138</f>
        <v>3079.4</v>
      </c>
      <c r="G136" s="38" t="e">
        <f>G137+#REF!</f>
        <v>#REF!</v>
      </c>
    </row>
    <row r="137" spans="1:7" ht="12.75" customHeight="1">
      <c r="A137" s="31">
        <v>129</v>
      </c>
      <c r="B137" s="4">
        <v>502</v>
      </c>
      <c r="C137" s="5">
        <v>3510500</v>
      </c>
      <c r="D137" s="5" t="s">
        <v>175</v>
      </c>
      <c r="E137" s="8" t="s">
        <v>176</v>
      </c>
      <c r="F137" s="39">
        <v>886</v>
      </c>
      <c r="G137" s="39">
        <v>4375</v>
      </c>
    </row>
    <row r="138" spans="1:7" ht="29.25" customHeight="1">
      <c r="A138" s="31">
        <v>130</v>
      </c>
      <c r="B138" s="4">
        <v>502</v>
      </c>
      <c r="C138" s="5" t="s">
        <v>228</v>
      </c>
      <c r="D138" s="5" t="s">
        <v>197</v>
      </c>
      <c r="E138" s="8" t="s">
        <v>154</v>
      </c>
      <c r="F138" s="41">
        <f>1000+1193.1+0.3</f>
        <v>2193.4</v>
      </c>
      <c r="G138" s="39"/>
    </row>
    <row r="139" spans="1:7" ht="12.75" customHeight="1">
      <c r="A139" s="31">
        <v>131</v>
      </c>
      <c r="B139" s="2">
        <v>503</v>
      </c>
      <c r="C139" s="3"/>
      <c r="D139" s="3"/>
      <c r="E139" s="6" t="s">
        <v>37</v>
      </c>
      <c r="F139" s="38">
        <f>F140</f>
        <v>3534</v>
      </c>
      <c r="G139" s="38" t="e">
        <f>G140+#REF!+#REF!</f>
        <v>#REF!</v>
      </c>
    </row>
    <row r="140" spans="1:7" ht="12.75" customHeight="1">
      <c r="A140" s="31">
        <v>132</v>
      </c>
      <c r="B140" s="2">
        <v>503</v>
      </c>
      <c r="C140" s="3">
        <v>6000000</v>
      </c>
      <c r="D140" s="3"/>
      <c r="E140" s="6" t="s">
        <v>37</v>
      </c>
      <c r="F140" s="38">
        <f>F141+F143+F145+F147</f>
        <v>3534</v>
      </c>
      <c r="G140" s="38" t="e">
        <f>G141+G143+G145+G147+#REF!</f>
        <v>#REF!</v>
      </c>
    </row>
    <row r="141" spans="1:7" ht="12.75" customHeight="1">
      <c r="A141" s="31">
        <v>133</v>
      </c>
      <c r="B141" s="2">
        <v>503</v>
      </c>
      <c r="C141" s="3">
        <v>6000100</v>
      </c>
      <c r="D141" s="3"/>
      <c r="E141" s="6" t="s">
        <v>38</v>
      </c>
      <c r="F141" s="38">
        <f>F142</f>
        <v>2510</v>
      </c>
      <c r="G141" s="38" t="e">
        <f>#REF!+G142</f>
        <v>#REF!</v>
      </c>
    </row>
    <row r="142" spans="1:9" s="25" customFormat="1" ht="12.75" customHeight="1">
      <c r="A142" s="31">
        <v>134</v>
      </c>
      <c r="B142" s="4">
        <v>503</v>
      </c>
      <c r="C142" s="5" t="s">
        <v>129</v>
      </c>
      <c r="D142" s="5" t="s">
        <v>175</v>
      </c>
      <c r="E142" s="8" t="s">
        <v>176</v>
      </c>
      <c r="F142" s="41">
        <f>2480+30</f>
        <v>2510</v>
      </c>
      <c r="G142" s="41">
        <v>150</v>
      </c>
      <c r="H142" s="43"/>
      <c r="I142" s="43"/>
    </row>
    <row r="143" spans="1:7" ht="38.25" customHeight="1">
      <c r="A143" s="31">
        <v>135</v>
      </c>
      <c r="B143" s="2">
        <v>503</v>
      </c>
      <c r="C143" s="3">
        <v>6000200</v>
      </c>
      <c r="D143" s="3"/>
      <c r="E143" s="6" t="s">
        <v>81</v>
      </c>
      <c r="F143" s="38">
        <f>F144</f>
        <v>544</v>
      </c>
      <c r="G143" s="38">
        <f>G144</f>
        <v>2219.6</v>
      </c>
    </row>
    <row r="144" spans="1:7" ht="12.75" customHeight="1">
      <c r="A144" s="31">
        <v>136</v>
      </c>
      <c r="B144" s="4">
        <v>503</v>
      </c>
      <c r="C144" s="5">
        <v>6000200</v>
      </c>
      <c r="D144" s="5" t="s">
        <v>175</v>
      </c>
      <c r="E144" s="8" t="s">
        <v>176</v>
      </c>
      <c r="F144" s="39">
        <f>574-30</f>
        <v>544</v>
      </c>
      <c r="G144" s="39">
        <v>2219.6</v>
      </c>
    </row>
    <row r="145" spans="1:7" ht="12.75" customHeight="1">
      <c r="A145" s="31">
        <v>137</v>
      </c>
      <c r="B145" s="2">
        <v>503</v>
      </c>
      <c r="C145" s="3">
        <v>6000400</v>
      </c>
      <c r="D145" s="3"/>
      <c r="E145" s="6" t="s">
        <v>39</v>
      </c>
      <c r="F145" s="38">
        <f>F146</f>
        <v>52</v>
      </c>
      <c r="G145" s="38" t="e">
        <f>#REF!+G146</f>
        <v>#REF!</v>
      </c>
    </row>
    <row r="146" spans="1:7" ht="12.75" customHeight="1">
      <c r="A146" s="31">
        <v>138</v>
      </c>
      <c r="B146" s="4">
        <v>503</v>
      </c>
      <c r="C146" s="5">
        <v>6000400</v>
      </c>
      <c r="D146" s="5" t="s">
        <v>175</v>
      </c>
      <c r="E146" s="8" t="s">
        <v>176</v>
      </c>
      <c r="F146" s="41">
        <v>52</v>
      </c>
      <c r="G146" s="41">
        <v>50</v>
      </c>
    </row>
    <row r="147" spans="1:7" ht="25.5" customHeight="1">
      <c r="A147" s="31">
        <v>139</v>
      </c>
      <c r="B147" s="2">
        <v>503</v>
      </c>
      <c r="C147" s="3">
        <v>6000500</v>
      </c>
      <c r="D147" s="3"/>
      <c r="E147" s="6" t="s">
        <v>40</v>
      </c>
      <c r="F147" s="38">
        <f>F148</f>
        <v>428</v>
      </c>
      <c r="G147" s="38">
        <f>G148</f>
        <v>1490.3</v>
      </c>
    </row>
    <row r="148" spans="1:7" ht="12.75" customHeight="1">
      <c r="A148" s="31">
        <v>140</v>
      </c>
      <c r="B148" s="4">
        <v>503</v>
      </c>
      <c r="C148" s="5">
        <v>6000500</v>
      </c>
      <c r="D148" s="5" t="s">
        <v>175</v>
      </c>
      <c r="E148" s="8" t="s">
        <v>176</v>
      </c>
      <c r="F148" s="39">
        <f>413+15</f>
        <v>428</v>
      </c>
      <c r="G148" s="39">
        <v>1490.3</v>
      </c>
    </row>
    <row r="149" spans="1:7" ht="12.75" customHeight="1">
      <c r="A149" s="31">
        <v>141</v>
      </c>
      <c r="B149" s="2">
        <v>505</v>
      </c>
      <c r="C149" s="3"/>
      <c r="D149" s="3"/>
      <c r="E149" s="6" t="s">
        <v>41</v>
      </c>
      <c r="F149" s="38">
        <f>F150</f>
        <v>249</v>
      </c>
      <c r="G149" s="38" t="e">
        <f>G150+#REF!</f>
        <v>#REF!</v>
      </c>
    </row>
    <row r="150" spans="1:7" ht="12.75" customHeight="1">
      <c r="A150" s="31">
        <v>142</v>
      </c>
      <c r="B150" s="2">
        <v>505</v>
      </c>
      <c r="C150" s="3" t="s">
        <v>88</v>
      </c>
      <c r="D150" s="3"/>
      <c r="E150" s="6" t="s">
        <v>102</v>
      </c>
      <c r="F150" s="38">
        <f>F151</f>
        <v>249</v>
      </c>
      <c r="G150" s="38">
        <f>G151</f>
        <v>4006.9</v>
      </c>
    </row>
    <row r="151" spans="1:7" ht="12.75" customHeight="1">
      <c r="A151" s="31">
        <v>143</v>
      </c>
      <c r="B151" s="2">
        <v>505</v>
      </c>
      <c r="C151" s="3" t="s">
        <v>101</v>
      </c>
      <c r="D151" s="3"/>
      <c r="E151" s="6" t="s">
        <v>229</v>
      </c>
      <c r="F151" s="38">
        <f>F152</f>
        <v>249</v>
      </c>
      <c r="G151" s="38">
        <f>G152</f>
        <v>4006.9</v>
      </c>
    </row>
    <row r="152" spans="1:7" ht="12.75" customHeight="1">
      <c r="A152" s="31">
        <v>144</v>
      </c>
      <c r="B152" s="4">
        <v>505</v>
      </c>
      <c r="C152" s="5" t="s">
        <v>101</v>
      </c>
      <c r="D152" s="5" t="s">
        <v>175</v>
      </c>
      <c r="E152" s="8" t="s">
        <v>176</v>
      </c>
      <c r="F152" s="39">
        <v>249</v>
      </c>
      <c r="G152" s="39">
        <v>4006.9</v>
      </c>
    </row>
    <row r="153" spans="1:7" ht="15.75" customHeight="1">
      <c r="A153" s="31">
        <v>145</v>
      </c>
      <c r="B153" s="2">
        <v>600</v>
      </c>
      <c r="C153" s="3"/>
      <c r="D153" s="3"/>
      <c r="E153" s="35" t="s">
        <v>42</v>
      </c>
      <c r="F153" s="38">
        <f>F154</f>
        <v>523.4</v>
      </c>
      <c r="G153" s="38" t="e">
        <f>G154</f>
        <v>#REF!</v>
      </c>
    </row>
    <row r="154" spans="1:7" ht="25.5" customHeight="1">
      <c r="A154" s="31">
        <v>146</v>
      </c>
      <c r="B154" s="2">
        <v>603</v>
      </c>
      <c r="C154" s="3"/>
      <c r="D154" s="3"/>
      <c r="E154" s="6" t="s">
        <v>43</v>
      </c>
      <c r="F154" s="38">
        <f>F155+F158</f>
        <v>523.4</v>
      </c>
      <c r="G154" s="38" t="e">
        <f>G155+#REF!+#REF!</f>
        <v>#REF!</v>
      </c>
    </row>
    <row r="155" spans="1:7" ht="12.75" customHeight="1">
      <c r="A155" s="31">
        <v>147</v>
      </c>
      <c r="B155" s="2">
        <v>603</v>
      </c>
      <c r="C155" s="3">
        <v>4100000</v>
      </c>
      <c r="D155" s="3"/>
      <c r="E155" s="6" t="s">
        <v>44</v>
      </c>
      <c r="F155" s="38">
        <f>F156</f>
        <v>462</v>
      </c>
      <c r="G155" s="38">
        <f>G156</f>
        <v>581</v>
      </c>
    </row>
    <row r="156" spans="1:7" ht="12.75" customHeight="1">
      <c r="A156" s="31">
        <v>148</v>
      </c>
      <c r="B156" s="2">
        <v>603</v>
      </c>
      <c r="C156" s="3" t="s">
        <v>78</v>
      </c>
      <c r="D156" s="3"/>
      <c r="E156" s="6" t="s">
        <v>45</v>
      </c>
      <c r="F156" s="38">
        <f>F157</f>
        <v>462</v>
      </c>
      <c r="G156" s="38">
        <f>G157</f>
        <v>581</v>
      </c>
    </row>
    <row r="157" spans="1:7" ht="12.75" customHeight="1">
      <c r="A157" s="31">
        <v>149</v>
      </c>
      <c r="B157" s="4">
        <v>603</v>
      </c>
      <c r="C157" s="5" t="s">
        <v>78</v>
      </c>
      <c r="D157" s="5" t="s">
        <v>175</v>
      </c>
      <c r="E157" s="8" t="s">
        <v>176</v>
      </c>
      <c r="F157" s="39">
        <v>462</v>
      </c>
      <c r="G157" s="39">
        <v>581</v>
      </c>
    </row>
    <row r="158" spans="1:9" s="26" customFormat="1" ht="25.5">
      <c r="A158" s="31">
        <v>150</v>
      </c>
      <c r="B158" s="2">
        <v>603</v>
      </c>
      <c r="C158" s="33" t="s">
        <v>199</v>
      </c>
      <c r="D158" s="3"/>
      <c r="E158" s="6" t="s">
        <v>200</v>
      </c>
      <c r="F158" s="56">
        <f>F160</f>
        <v>61.4</v>
      </c>
      <c r="G158" s="38"/>
      <c r="H158" s="44"/>
      <c r="I158" s="44"/>
    </row>
    <row r="159" spans="1:9" s="26" customFormat="1" ht="25.5">
      <c r="A159" s="31">
        <v>151</v>
      </c>
      <c r="B159" s="2">
        <v>603</v>
      </c>
      <c r="C159" s="33" t="s">
        <v>150</v>
      </c>
      <c r="D159" s="3"/>
      <c r="E159" s="6" t="s">
        <v>151</v>
      </c>
      <c r="F159" s="63">
        <f>F160</f>
        <v>61.4</v>
      </c>
      <c r="G159" s="38"/>
      <c r="H159" s="44"/>
      <c r="I159" s="44"/>
    </row>
    <row r="160" spans="1:7" ht="12.75">
      <c r="A160" s="31">
        <v>152</v>
      </c>
      <c r="B160" s="4">
        <v>603</v>
      </c>
      <c r="C160" s="46" t="s">
        <v>150</v>
      </c>
      <c r="D160" s="5" t="s">
        <v>175</v>
      </c>
      <c r="E160" s="8" t="s">
        <v>176</v>
      </c>
      <c r="F160" s="39">
        <v>61.4</v>
      </c>
      <c r="G160" s="39"/>
    </row>
    <row r="161" spans="1:8" ht="15.75" customHeight="1">
      <c r="A161" s="31">
        <v>153</v>
      </c>
      <c r="B161" s="2">
        <v>700</v>
      </c>
      <c r="C161" s="3"/>
      <c r="D161" s="3"/>
      <c r="E161" s="35" t="s">
        <v>46</v>
      </c>
      <c r="F161" s="38">
        <f>F162+F169+F195+F201</f>
        <v>100998.29999999999</v>
      </c>
      <c r="G161" s="38" t="e">
        <f>G162+G169+G195+G201</f>
        <v>#REF!</v>
      </c>
      <c r="H161" s="50"/>
    </row>
    <row r="162" spans="1:7" ht="12.75" customHeight="1">
      <c r="A162" s="31">
        <v>154</v>
      </c>
      <c r="B162" s="2">
        <v>701</v>
      </c>
      <c r="C162" s="3"/>
      <c r="D162" s="3"/>
      <c r="E162" s="6" t="s">
        <v>47</v>
      </c>
      <c r="F162" s="38">
        <f>F163+F167</f>
        <v>23456.2</v>
      </c>
      <c r="G162" s="38" t="e">
        <f>G163+G167+#REF!+#REF!+#REF!+#REF!</f>
        <v>#REF!</v>
      </c>
    </row>
    <row r="163" spans="1:7" ht="12.75" customHeight="1">
      <c r="A163" s="31">
        <v>155</v>
      </c>
      <c r="B163" s="2">
        <v>701</v>
      </c>
      <c r="C163" s="3">
        <v>4200000</v>
      </c>
      <c r="D163" s="3"/>
      <c r="E163" s="6" t="s">
        <v>48</v>
      </c>
      <c r="F163" s="38">
        <f>F164</f>
        <v>23414.2</v>
      </c>
      <c r="G163" s="38">
        <f>G164</f>
        <v>81276</v>
      </c>
    </row>
    <row r="164" spans="1:7" ht="12.75" customHeight="1">
      <c r="A164" s="31">
        <v>156</v>
      </c>
      <c r="B164" s="2">
        <v>701</v>
      </c>
      <c r="C164" s="3">
        <v>4209900</v>
      </c>
      <c r="D164" s="3"/>
      <c r="E164" s="6" t="s">
        <v>22</v>
      </c>
      <c r="F164" s="38">
        <f>F165+F166</f>
        <v>23414.2</v>
      </c>
      <c r="G164" s="38">
        <f>G165</f>
        <v>81276</v>
      </c>
    </row>
    <row r="165" spans="1:7" ht="12.75" customHeight="1">
      <c r="A165" s="31">
        <v>157</v>
      </c>
      <c r="B165" s="4">
        <v>701</v>
      </c>
      <c r="C165" s="5">
        <v>4209900</v>
      </c>
      <c r="D165" s="5" t="s">
        <v>157</v>
      </c>
      <c r="E165" s="8" t="s">
        <v>160</v>
      </c>
      <c r="F165" s="41">
        <f>15661.2-1044.88-37.18</f>
        <v>14579.14</v>
      </c>
      <c r="G165" s="39">
        <v>81276</v>
      </c>
    </row>
    <row r="166" spans="1:7" ht="12.75" customHeight="1">
      <c r="A166" s="31">
        <v>158</v>
      </c>
      <c r="B166" s="4">
        <v>701</v>
      </c>
      <c r="C166" s="5" t="s">
        <v>201</v>
      </c>
      <c r="D166" s="5" t="s">
        <v>175</v>
      </c>
      <c r="E166" s="8" t="s">
        <v>176</v>
      </c>
      <c r="F166" s="41">
        <f>7753+1044.88+37.18</f>
        <v>8835.060000000001</v>
      </c>
      <c r="G166" s="39"/>
    </row>
    <row r="167" spans="1:7" ht="66" customHeight="1">
      <c r="A167" s="31">
        <v>159</v>
      </c>
      <c r="B167" s="2">
        <v>701</v>
      </c>
      <c r="C167" s="65" t="s">
        <v>213</v>
      </c>
      <c r="D167" s="3"/>
      <c r="E167" s="9" t="s">
        <v>135</v>
      </c>
      <c r="F167" s="58">
        <f>F168</f>
        <v>42</v>
      </c>
      <c r="G167" s="52" t="e">
        <f>#REF!</f>
        <v>#REF!</v>
      </c>
    </row>
    <row r="168" spans="1:9" s="25" customFormat="1" ht="12.75">
      <c r="A168" s="31">
        <v>160</v>
      </c>
      <c r="B168" s="4">
        <v>701</v>
      </c>
      <c r="C168" s="5" t="s">
        <v>213</v>
      </c>
      <c r="D168" s="5" t="s">
        <v>175</v>
      </c>
      <c r="E168" s="8" t="s">
        <v>176</v>
      </c>
      <c r="F168" s="61">
        <v>42</v>
      </c>
      <c r="G168" s="60"/>
      <c r="H168" s="43"/>
      <c r="I168" s="43"/>
    </row>
    <row r="169" spans="1:7" ht="12.75" customHeight="1">
      <c r="A169" s="31">
        <v>161</v>
      </c>
      <c r="B169" s="2">
        <v>702</v>
      </c>
      <c r="C169" s="3"/>
      <c r="D169" s="3"/>
      <c r="E169" s="6" t="s">
        <v>49</v>
      </c>
      <c r="F169" s="38">
        <f>F170+F173+F179+F181+F177+F184+F188+F193</f>
        <v>74611.5</v>
      </c>
      <c r="G169" s="38" t="e">
        <f>G170+G173+G179+G181+G177+#REF!+G184+#REF!+#REF!+#REF!</f>
        <v>#REF!</v>
      </c>
    </row>
    <row r="170" spans="1:7" ht="25.5" customHeight="1">
      <c r="A170" s="31">
        <v>162</v>
      </c>
      <c r="B170" s="2">
        <v>702</v>
      </c>
      <c r="C170" s="3">
        <v>4210000</v>
      </c>
      <c r="D170" s="3"/>
      <c r="E170" s="6" t="s">
        <v>50</v>
      </c>
      <c r="F170" s="38">
        <f>F171</f>
        <v>10797</v>
      </c>
      <c r="G170" s="38" t="e">
        <f>G171</f>
        <v>#REF!</v>
      </c>
    </row>
    <row r="171" spans="1:7" ht="12.75" customHeight="1">
      <c r="A171" s="31">
        <v>163</v>
      </c>
      <c r="B171" s="2">
        <v>702</v>
      </c>
      <c r="C171" s="3">
        <v>4219900</v>
      </c>
      <c r="D171" s="3"/>
      <c r="E171" s="6" t="s">
        <v>22</v>
      </c>
      <c r="F171" s="38">
        <f>F172</f>
        <v>10797</v>
      </c>
      <c r="G171" s="38" t="e">
        <f>#REF!</f>
        <v>#REF!</v>
      </c>
    </row>
    <row r="172" spans="1:7" ht="12.75" customHeight="1">
      <c r="A172" s="31">
        <v>164</v>
      </c>
      <c r="B172" s="4">
        <v>702</v>
      </c>
      <c r="C172" s="5">
        <v>4219900</v>
      </c>
      <c r="D172" s="5" t="s">
        <v>175</v>
      </c>
      <c r="E172" s="8" t="s">
        <v>176</v>
      </c>
      <c r="F172" s="39">
        <f>10941.5-144.5</f>
        <v>10797</v>
      </c>
      <c r="G172" s="39"/>
    </row>
    <row r="173" spans="1:7" ht="12.75" customHeight="1">
      <c r="A173" s="31">
        <v>165</v>
      </c>
      <c r="B173" s="2">
        <v>702</v>
      </c>
      <c r="C173" s="3">
        <v>4230000</v>
      </c>
      <c r="D173" s="3"/>
      <c r="E173" s="6" t="s">
        <v>51</v>
      </c>
      <c r="F173" s="38">
        <f>F174</f>
        <v>5276.4</v>
      </c>
      <c r="G173" s="38">
        <f>G174</f>
        <v>21165</v>
      </c>
    </row>
    <row r="174" spans="1:7" ht="12.75" customHeight="1">
      <c r="A174" s="31">
        <v>166</v>
      </c>
      <c r="B174" s="2">
        <v>702</v>
      </c>
      <c r="C174" s="3">
        <v>4239900</v>
      </c>
      <c r="D174" s="3"/>
      <c r="E174" s="6" t="s">
        <v>22</v>
      </c>
      <c r="F174" s="38">
        <f>F176+F175</f>
        <v>5276.4</v>
      </c>
      <c r="G174" s="38">
        <f>G176</f>
        <v>21165</v>
      </c>
    </row>
    <row r="175" spans="1:9" s="25" customFormat="1" ht="12.75" customHeight="1">
      <c r="A175" s="31">
        <v>167</v>
      </c>
      <c r="B175" s="4">
        <v>702</v>
      </c>
      <c r="C175" s="5" t="s">
        <v>202</v>
      </c>
      <c r="D175" s="5" t="s">
        <v>157</v>
      </c>
      <c r="E175" s="8" t="s">
        <v>160</v>
      </c>
      <c r="F175" s="41">
        <f>4186.4-20</f>
        <v>4166.4</v>
      </c>
      <c r="G175" s="41"/>
      <c r="H175" s="43"/>
      <c r="I175" s="43"/>
    </row>
    <row r="176" spans="1:7" ht="12.75" customHeight="1">
      <c r="A176" s="31">
        <v>168</v>
      </c>
      <c r="B176" s="4">
        <v>702</v>
      </c>
      <c r="C176" s="5">
        <v>4239900</v>
      </c>
      <c r="D176" s="5" t="s">
        <v>175</v>
      </c>
      <c r="E176" s="8" t="s">
        <v>176</v>
      </c>
      <c r="F176" s="39">
        <f>1090+20</f>
        <v>1110</v>
      </c>
      <c r="G176" s="39">
        <v>21165</v>
      </c>
    </row>
    <row r="177" spans="1:9" s="26" customFormat="1" ht="12.75" customHeight="1">
      <c r="A177" s="31">
        <v>169</v>
      </c>
      <c r="B177" s="2">
        <v>702</v>
      </c>
      <c r="C177" s="65" t="s">
        <v>110</v>
      </c>
      <c r="D177" s="3"/>
      <c r="E177" s="6" t="s">
        <v>111</v>
      </c>
      <c r="F177" s="56">
        <f>F178</f>
        <v>577.1</v>
      </c>
      <c r="G177" s="51" t="e">
        <f>#REF!</f>
        <v>#REF!</v>
      </c>
      <c r="H177" s="44"/>
      <c r="I177" s="44"/>
    </row>
    <row r="178" spans="1:9" s="26" customFormat="1" ht="12.75" customHeight="1">
      <c r="A178" s="31">
        <v>170</v>
      </c>
      <c r="B178" s="4">
        <v>702</v>
      </c>
      <c r="C178" s="5" t="s">
        <v>110</v>
      </c>
      <c r="D178" s="5" t="s">
        <v>157</v>
      </c>
      <c r="E178" s="8" t="s">
        <v>160</v>
      </c>
      <c r="F178" s="62">
        <v>577.1</v>
      </c>
      <c r="G178" s="51"/>
      <c r="H178" s="44"/>
      <c r="I178" s="44"/>
    </row>
    <row r="179" spans="1:7" ht="38.25" customHeight="1">
      <c r="A179" s="31">
        <v>171</v>
      </c>
      <c r="B179" s="2">
        <v>702</v>
      </c>
      <c r="C179" s="65" t="s">
        <v>205</v>
      </c>
      <c r="D179" s="3"/>
      <c r="E179" s="6" t="s">
        <v>109</v>
      </c>
      <c r="F179" s="56">
        <f>F180</f>
        <v>3295</v>
      </c>
      <c r="G179" s="51">
        <f>G180</f>
        <v>11366</v>
      </c>
    </row>
    <row r="180" spans="1:7" ht="12.75" customHeight="1">
      <c r="A180" s="31">
        <v>172</v>
      </c>
      <c r="B180" s="4">
        <v>702</v>
      </c>
      <c r="C180" s="5" t="s">
        <v>205</v>
      </c>
      <c r="D180" s="5" t="s">
        <v>175</v>
      </c>
      <c r="E180" s="8" t="s">
        <v>176</v>
      </c>
      <c r="F180" s="39">
        <v>3295</v>
      </c>
      <c r="G180" s="39">
        <v>11366</v>
      </c>
    </row>
    <row r="181" spans="1:7" ht="132.75" customHeight="1">
      <c r="A181" s="31">
        <v>173</v>
      </c>
      <c r="B181" s="2">
        <v>702</v>
      </c>
      <c r="C181" s="65" t="s">
        <v>206</v>
      </c>
      <c r="D181" s="3"/>
      <c r="E181" s="6" t="s">
        <v>207</v>
      </c>
      <c r="F181" s="56">
        <f>F182+F183</f>
        <v>47953</v>
      </c>
      <c r="G181" s="51">
        <f>G182</f>
        <v>172886</v>
      </c>
    </row>
    <row r="182" spans="1:7" ht="12.75" customHeight="1">
      <c r="A182" s="31">
        <v>174</v>
      </c>
      <c r="B182" s="4">
        <v>702</v>
      </c>
      <c r="C182" s="5" t="s">
        <v>244</v>
      </c>
      <c r="D182" s="5" t="s">
        <v>157</v>
      </c>
      <c r="E182" s="8" t="s">
        <v>160</v>
      </c>
      <c r="F182" s="39">
        <f>46758+351</f>
        <v>47109</v>
      </c>
      <c r="G182" s="39">
        <v>172886</v>
      </c>
    </row>
    <row r="183" spans="1:7" ht="12.75" customHeight="1">
      <c r="A183" s="31">
        <v>175</v>
      </c>
      <c r="B183" s="4">
        <v>702</v>
      </c>
      <c r="C183" s="5" t="s">
        <v>245</v>
      </c>
      <c r="D183" s="5" t="s">
        <v>175</v>
      </c>
      <c r="E183" s="8" t="s">
        <v>176</v>
      </c>
      <c r="F183" s="39">
        <v>844</v>
      </c>
      <c r="G183" s="39"/>
    </row>
    <row r="184" spans="1:9" s="25" customFormat="1" ht="12.75">
      <c r="A184" s="31">
        <v>176</v>
      </c>
      <c r="B184" s="2">
        <v>702</v>
      </c>
      <c r="C184" s="3" t="s">
        <v>88</v>
      </c>
      <c r="D184" s="3"/>
      <c r="E184" s="6" t="s">
        <v>102</v>
      </c>
      <c r="F184" s="32">
        <f>F185</f>
        <v>3317.5</v>
      </c>
      <c r="G184" s="32" t="e">
        <f>G185+#REF!+#REF!+#REF!</f>
        <v>#REF!</v>
      </c>
      <c r="H184" s="43"/>
      <c r="I184" s="43"/>
    </row>
    <row r="185" spans="1:9" s="25" customFormat="1" ht="51">
      <c r="A185" s="31">
        <v>177</v>
      </c>
      <c r="B185" s="2">
        <v>702</v>
      </c>
      <c r="C185" s="3" t="s">
        <v>100</v>
      </c>
      <c r="D185" s="3"/>
      <c r="E185" s="6" t="s">
        <v>230</v>
      </c>
      <c r="F185" s="32">
        <f>F186+F187</f>
        <v>3317.5</v>
      </c>
      <c r="G185" s="32">
        <f>G186</f>
        <v>2985.7</v>
      </c>
      <c r="H185" s="43"/>
      <c r="I185" s="43"/>
    </row>
    <row r="186" spans="1:7" ht="25.5">
      <c r="A186" s="31">
        <v>178</v>
      </c>
      <c r="B186" s="4">
        <v>702</v>
      </c>
      <c r="C186" s="5" t="s">
        <v>100</v>
      </c>
      <c r="D186" s="5" t="s">
        <v>177</v>
      </c>
      <c r="E186" s="8" t="s">
        <v>178</v>
      </c>
      <c r="F186" s="62">
        <f>260.7+3044.3</f>
        <v>3305</v>
      </c>
      <c r="G186" s="39">
        <v>2985.7</v>
      </c>
    </row>
    <row r="187" spans="1:7" ht="12.75">
      <c r="A187" s="31">
        <v>179</v>
      </c>
      <c r="B187" s="4">
        <v>702</v>
      </c>
      <c r="C187" s="5" t="s">
        <v>100</v>
      </c>
      <c r="D187" s="5" t="s">
        <v>175</v>
      </c>
      <c r="E187" s="8" t="s">
        <v>176</v>
      </c>
      <c r="F187" s="62">
        <v>12.5</v>
      </c>
      <c r="G187" s="39"/>
    </row>
    <row r="188" spans="1:9" s="26" customFormat="1" ht="25.5">
      <c r="A188" s="31">
        <v>180</v>
      </c>
      <c r="B188" s="2">
        <v>702</v>
      </c>
      <c r="C188" s="3" t="s">
        <v>140</v>
      </c>
      <c r="D188" s="3"/>
      <c r="E188" s="6" t="s">
        <v>142</v>
      </c>
      <c r="F188" s="56">
        <f>F191+F189</f>
        <v>3317.5</v>
      </c>
      <c r="G188" s="38"/>
      <c r="H188" s="44"/>
      <c r="I188" s="44"/>
    </row>
    <row r="189" spans="1:9" s="26" customFormat="1" ht="51">
      <c r="A189" s="31">
        <v>181</v>
      </c>
      <c r="B189" s="2">
        <v>702</v>
      </c>
      <c r="C189" s="3" t="s">
        <v>250</v>
      </c>
      <c r="D189" s="3"/>
      <c r="E189" s="6" t="s">
        <v>251</v>
      </c>
      <c r="F189" s="57">
        <f>F190</f>
        <v>12.5</v>
      </c>
      <c r="G189" s="38"/>
      <c r="H189" s="44"/>
      <c r="I189" s="44"/>
    </row>
    <row r="190" spans="1:9" s="26" customFormat="1" ht="12.75">
      <c r="A190" s="31">
        <v>182</v>
      </c>
      <c r="B190" s="4">
        <v>702</v>
      </c>
      <c r="C190" s="5" t="s">
        <v>250</v>
      </c>
      <c r="D190" s="5" t="s">
        <v>175</v>
      </c>
      <c r="E190" s="8" t="s">
        <v>176</v>
      </c>
      <c r="F190" s="62">
        <v>12.5</v>
      </c>
      <c r="G190" s="38"/>
      <c r="H190" s="44"/>
      <c r="I190" s="44"/>
    </row>
    <row r="191" spans="1:9" s="26" customFormat="1" ht="12.75">
      <c r="A191" s="31">
        <v>183</v>
      </c>
      <c r="B191" s="2">
        <v>702</v>
      </c>
      <c r="C191" s="3" t="s">
        <v>141</v>
      </c>
      <c r="D191" s="3"/>
      <c r="E191" s="6" t="s">
        <v>139</v>
      </c>
      <c r="F191" s="38">
        <f>F192</f>
        <v>3305</v>
      </c>
      <c r="G191" s="38"/>
      <c r="H191" s="44"/>
      <c r="I191" s="44"/>
    </row>
    <row r="192" spans="1:7" ht="25.5">
      <c r="A192" s="31">
        <v>184</v>
      </c>
      <c r="B192" s="4">
        <v>702</v>
      </c>
      <c r="C192" s="5" t="s">
        <v>141</v>
      </c>
      <c r="D192" s="5" t="s">
        <v>177</v>
      </c>
      <c r="E192" s="8" t="s">
        <v>178</v>
      </c>
      <c r="F192" s="62">
        <v>3305</v>
      </c>
      <c r="G192" s="39"/>
    </row>
    <row r="193" spans="1:7" ht="76.5">
      <c r="A193" s="31">
        <v>185</v>
      </c>
      <c r="B193" s="2">
        <v>702</v>
      </c>
      <c r="C193" s="3" t="s">
        <v>231</v>
      </c>
      <c r="D193" s="3"/>
      <c r="E193" s="6" t="s">
        <v>232</v>
      </c>
      <c r="F193" s="57">
        <f>F194</f>
        <v>78</v>
      </c>
      <c r="G193" s="39"/>
    </row>
    <row r="194" spans="1:7" ht="12.75">
      <c r="A194" s="31">
        <v>186</v>
      </c>
      <c r="B194" s="4">
        <v>702</v>
      </c>
      <c r="C194" s="5" t="s">
        <v>231</v>
      </c>
      <c r="D194" s="5" t="s">
        <v>175</v>
      </c>
      <c r="E194" s="8" t="s">
        <v>176</v>
      </c>
      <c r="F194" s="62">
        <v>78</v>
      </c>
      <c r="G194" s="39"/>
    </row>
    <row r="195" spans="1:7" ht="12.75" customHeight="1">
      <c r="A195" s="31">
        <v>187</v>
      </c>
      <c r="B195" s="2">
        <v>707</v>
      </c>
      <c r="C195" s="3"/>
      <c r="D195" s="3"/>
      <c r="E195" s="6" t="s">
        <v>52</v>
      </c>
      <c r="F195" s="38">
        <f>F196</f>
        <v>1836.9</v>
      </c>
      <c r="G195" s="38" t="e">
        <f>#REF!+G196+#REF!+#REF!+#REF!</f>
        <v>#REF!</v>
      </c>
    </row>
    <row r="196" spans="1:7" ht="12.75" customHeight="1">
      <c r="A196" s="31">
        <v>188</v>
      </c>
      <c r="B196" s="2">
        <v>707</v>
      </c>
      <c r="C196" s="3">
        <v>4320000</v>
      </c>
      <c r="D196" s="3"/>
      <c r="E196" s="6" t="s">
        <v>112</v>
      </c>
      <c r="F196" s="38">
        <f>+F199+F197</f>
        <v>1836.9</v>
      </c>
      <c r="G196" s="38" t="e">
        <f>#REF!+G199</f>
        <v>#REF!</v>
      </c>
    </row>
    <row r="197" spans="1:7" ht="12.75" customHeight="1">
      <c r="A197" s="31">
        <v>189</v>
      </c>
      <c r="B197" s="2">
        <v>707</v>
      </c>
      <c r="C197" s="3" t="s">
        <v>233</v>
      </c>
      <c r="D197" s="3"/>
      <c r="E197" s="6" t="s">
        <v>234</v>
      </c>
      <c r="F197" s="38">
        <f>F198</f>
        <v>423.9</v>
      </c>
      <c r="G197" s="38"/>
    </row>
    <row r="198" spans="1:7" ht="12.75" customHeight="1">
      <c r="A198" s="31">
        <v>190</v>
      </c>
      <c r="B198" s="4">
        <v>707</v>
      </c>
      <c r="C198" s="5" t="s">
        <v>233</v>
      </c>
      <c r="D198" s="5" t="s">
        <v>175</v>
      </c>
      <c r="E198" s="8" t="s">
        <v>176</v>
      </c>
      <c r="F198" s="41">
        <v>423.9</v>
      </c>
      <c r="G198" s="38"/>
    </row>
    <row r="199" spans="1:7" ht="25.5">
      <c r="A199" s="31">
        <v>191</v>
      </c>
      <c r="B199" s="2">
        <v>707</v>
      </c>
      <c r="C199" s="3" t="s">
        <v>127</v>
      </c>
      <c r="D199" s="3"/>
      <c r="E199" s="6" t="s">
        <v>128</v>
      </c>
      <c r="F199" s="56">
        <f>F200</f>
        <v>1413</v>
      </c>
      <c r="G199" s="51">
        <f>G200</f>
        <v>6395.2</v>
      </c>
    </row>
    <row r="200" spans="1:9" s="25" customFormat="1" ht="12.75" customHeight="1">
      <c r="A200" s="31">
        <v>192</v>
      </c>
      <c r="B200" s="4">
        <v>707</v>
      </c>
      <c r="C200" s="5" t="s">
        <v>127</v>
      </c>
      <c r="D200" s="5" t="s">
        <v>175</v>
      </c>
      <c r="E200" s="8" t="s">
        <v>176</v>
      </c>
      <c r="F200" s="41">
        <v>1413</v>
      </c>
      <c r="G200" s="41">
        <v>6395.2</v>
      </c>
      <c r="H200" s="43"/>
      <c r="I200" s="43"/>
    </row>
    <row r="201" spans="1:7" ht="12.75" customHeight="1">
      <c r="A201" s="31">
        <v>193</v>
      </c>
      <c r="B201" s="2">
        <v>709</v>
      </c>
      <c r="C201" s="3"/>
      <c r="D201" s="3"/>
      <c r="E201" s="6" t="s">
        <v>53</v>
      </c>
      <c r="F201" s="38">
        <f>+F202</f>
        <v>1093.7</v>
      </c>
      <c r="G201" s="38" t="e">
        <f>#REF!+G202+#REF!+#REF!</f>
        <v>#REF!</v>
      </c>
    </row>
    <row r="202" spans="1:7" ht="51" customHeight="1">
      <c r="A202" s="31">
        <v>194</v>
      </c>
      <c r="B202" s="2">
        <v>709</v>
      </c>
      <c r="C202" s="3">
        <v>4520000</v>
      </c>
      <c r="D202" s="3"/>
      <c r="E202" s="6" t="s">
        <v>54</v>
      </c>
      <c r="F202" s="38">
        <f>F203</f>
        <v>1093.7</v>
      </c>
      <c r="G202" s="38" t="e">
        <f>G203</f>
        <v>#REF!</v>
      </c>
    </row>
    <row r="203" spans="1:7" ht="12.75" customHeight="1">
      <c r="A203" s="31">
        <v>195</v>
      </c>
      <c r="B203" s="2">
        <v>709</v>
      </c>
      <c r="C203" s="3" t="s">
        <v>89</v>
      </c>
      <c r="D203" s="3"/>
      <c r="E203" s="6" t="s">
        <v>22</v>
      </c>
      <c r="F203" s="38">
        <f>+F205+F204</f>
        <v>1093.7</v>
      </c>
      <c r="G203" s="38" t="e">
        <f>#REF!</f>
        <v>#REF!</v>
      </c>
    </row>
    <row r="204" spans="1:7" ht="12.75" customHeight="1">
      <c r="A204" s="31">
        <v>196</v>
      </c>
      <c r="B204" s="4">
        <v>709</v>
      </c>
      <c r="C204" s="5" t="s">
        <v>89</v>
      </c>
      <c r="D204" s="5" t="s">
        <v>170</v>
      </c>
      <c r="E204" s="8" t="s">
        <v>171</v>
      </c>
      <c r="F204" s="59">
        <v>1093.7</v>
      </c>
      <c r="G204" s="39"/>
    </row>
    <row r="205" spans="1:7" ht="12.75" customHeight="1">
      <c r="A205" s="31">
        <v>197</v>
      </c>
      <c r="B205" s="4">
        <v>709</v>
      </c>
      <c r="C205" s="5">
        <v>4529900</v>
      </c>
      <c r="D205" s="5" t="s">
        <v>175</v>
      </c>
      <c r="E205" s="8" t="s">
        <v>176</v>
      </c>
      <c r="F205" s="39"/>
      <c r="G205" s="39"/>
    </row>
    <row r="206" spans="1:7" ht="15.75" customHeight="1">
      <c r="A206" s="31">
        <v>198</v>
      </c>
      <c r="B206" s="2">
        <v>800</v>
      </c>
      <c r="C206" s="3"/>
      <c r="D206" s="3"/>
      <c r="E206" s="35" t="s">
        <v>124</v>
      </c>
      <c r="F206" s="38">
        <f>F207</f>
        <v>14516</v>
      </c>
      <c r="G206" s="38" t="e">
        <f>G207</f>
        <v>#REF!</v>
      </c>
    </row>
    <row r="207" spans="1:7" ht="12.75" customHeight="1">
      <c r="A207" s="31">
        <v>199</v>
      </c>
      <c r="B207" s="2">
        <v>801</v>
      </c>
      <c r="C207" s="3"/>
      <c r="D207" s="3"/>
      <c r="E207" s="6" t="s">
        <v>55</v>
      </c>
      <c r="F207" s="38">
        <f>F208+F212+F216+F220+F223+F226</f>
        <v>14516</v>
      </c>
      <c r="G207" s="38" t="e">
        <f>G208+G212+G216+G220+G223+#REF!+#REF!+#REF!+#REF!</f>
        <v>#REF!</v>
      </c>
    </row>
    <row r="208" spans="1:7" ht="12.75" customHeight="1">
      <c r="A208" s="31">
        <v>200</v>
      </c>
      <c r="B208" s="2">
        <v>801</v>
      </c>
      <c r="C208" s="3">
        <v>4400000</v>
      </c>
      <c r="D208" s="3"/>
      <c r="E208" s="6" t="s">
        <v>125</v>
      </c>
      <c r="F208" s="38">
        <f>F209</f>
        <v>11036.8</v>
      </c>
      <c r="G208" s="38" t="e">
        <f>G209+#REF!</f>
        <v>#REF!</v>
      </c>
    </row>
    <row r="209" spans="1:7" ht="12.75" customHeight="1">
      <c r="A209" s="31">
        <v>201</v>
      </c>
      <c r="B209" s="2">
        <v>801</v>
      </c>
      <c r="C209" s="3">
        <v>4409900</v>
      </c>
      <c r="D209" s="3"/>
      <c r="E209" s="6" t="s">
        <v>22</v>
      </c>
      <c r="F209" s="38">
        <f>F211+F210</f>
        <v>11036.8</v>
      </c>
      <c r="G209" s="38">
        <f>G211</f>
        <v>37538</v>
      </c>
    </row>
    <row r="210" spans="1:9" s="25" customFormat="1" ht="12.75" customHeight="1">
      <c r="A210" s="31">
        <v>202</v>
      </c>
      <c r="B210" s="4">
        <v>801</v>
      </c>
      <c r="C210" s="5" t="s">
        <v>235</v>
      </c>
      <c r="D210" s="5" t="s">
        <v>157</v>
      </c>
      <c r="E210" s="8" t="s">
        <v>160</v>
      </c>
      <c r="F210" s="41">
        <v>9584.4</v>
      </c>
      <c r="G210" s="41"/>
      <c r="H210" s="43"/>
      <c r="I210" s="43"/>
    </row>
    <row r="211" spans="1:7" ht="12.75">
      <c r="A211" s="31">
        <v>203</v>
      </c>
      <c r="B211" s="4">
        <v>801</v>
      </c>
      <c r="C211" s="5">
        <v>4409900</v>
      </c>
      <c r="D211" s="5" t="s">
        <v>175</v>
      </c>
      <c r="E211" s="8" t="s">
        <v>176</v>
      </c>
      <c r="F211" s="39">
        <v>1452.4</v>
      </c>
      <c r="G211" s="39">
        <v>37538</v>
      </c>
    </row>
    <row r="212" spans="1:7" ht="12.75" customHeight="1">
      <c r="A212" s="31">
        <v>204</v>
      </c>
      <c r="B212" s="2">
        <v>801</v>
      </c>
      <c r="C212" s="3">
        <v>4410000</v>
      </c>
      <c r="D212" s="3"/>
      <c r="E212" s="6" t="s">
        <v>56</v>
      </c>
      <c r="F212" s="38">
        <f>F213</f>
        <v>1071.6</v>
      </c>
      <c r="G212" s="38">
        <f>G213</f>
        <v>7008</v>
      </c>
    </row>
    <row r="213" spans="1:7" ht="12.75" customHeight="1">
      <c r="A213" s="31">
        <v>205</v>
      </c>
      <c r="B213" s="2">
        <v>801</v>
      </c>
      <c r="C213" s="3">
        <v>4419900</v>
      </c>
      <c r="D213" s="3"/>
      <c r="E213" s="6" t="s">
        <v>22</v>
      </c>
      <c r="F213" s="37">
        <f>F214+F215</f>
        <v>1071.6</v>
      </c>
      <c r="G213" s="37">
        <f>G214</f>
        <v>7008</v>
      </c>
    </row>
    <row r="214" spans="1:7" ht="12.75">
      <c r="A214" s="31">
        <v>206</v>
      </c>
      <c r="B214" s="4">
        <v>801</v>
      </c>
      <c r="C214" s="5">
        <v>4419900</v>
      </c>
      <c r="D214" s="5" t="s">
        <v>157</v>
      </c>
      <c r="E214" s="8" t="s">
        <v>160</v>
      </c>
      <c r="F214" s="39">
        <v>526.5</v>
      </c>
      <c r="G214" s="39">
        <v>7008</v>
      </c>
    </row>
    <row r="215" spans="1:7" ht="12.75">
      <c r="A215" s="31">
        <v>207</v>
      </c>
      <c r="B215" s="4">
        <v>801</v>
      </c>
      <c r="C215" s="5" t="s">
        <v>249</v>
      </c>
      <c r="D215" s="5" t="s">
        <v>175</v>
      </c>
      <c r="E215" s="8" t="s">
        <v>176</v>
      </c>
      <c r="F215" s="39">
        <f>262.5+282.6</f>
        <v>545.1</v>
      </c>
      <c r="G215" s="39"/>
    </row>
    <row r="216" spans="1:7" ht="12.75" customHeight="1">
      <c r="A216" s="31">
        <v>208</v>
      </c>
      <c r="B216" s="2">
        <v>801</v>
      </c>
      <c r="C216" s="3">
        <v>4420000</v>
      </c>
      <c r="D216" s="3"/>
      <c r="E216" s="6" t="s">
        <v>57</v>
      </c>
      <c r="F216" s="38">
        <f>F217</f>
        <v>1572.6000000000001</v>
      </c>
      <c r="G216" s="38">
        <f>G217</f>
        <v>3958</v>
      </c>
    </row>
    <row r="217" spans="1:7" ht="12.75" customHeight="1">
      <c r="A217" s="31">
        <v>209</v>
      </c>
      <c r="B217" s="2">
        <v>801</v>
      </c>
      <c r="C217" s="3">
        <v>4429900</v>
      </c>
      <c r="D217" s="3"/>
      <c r="E217" s="6" t="s">
        <v>22</v>
      </c>
      <c r="F217" s="38">
        <f>F219+F218</f>
        <v>1572.6000000000001</v>
      </c>
      <c r="G217" s="38">
        <f>G219</f>
        <v>3958</v>
      </c>
    </row>
    <row r="218" spans="1:9" s="25" customFormat="1" ht="12.75" customHeight="1">
      <c r="A218" s="31">
        <v>210</v>
      </c>
      <c r="B218" s="4">
        <v>801</v>
      </c>
      <c r="C218" s="5" t="s">
        <v>167</v>
      </c>
      <c r="D218" s="5" t="s">
        <v>157</v>
      </c>
      <c r="E218" s="8" t="s">
        <v>160</v>
      </c>
      <c r="F218" s="41">
        <v>1352.9</v>
      </c>
      <c r="G218" s="41"/>
      <c r="H218" s="43"/>
      <c r="I218" s="43"/>
    </row>
    <row r="219" spans="1:7" ht="14.25" customHeight="1">
      <c r="A219" s="31">
        <v>211</v>
      </c>
      <c r="B219" s="4">
        <v>801</v>
      </c>
      <c r="C219" s="5">
        <v>4429900</v>
      </c>
      <c r="D219" s="5" t="s">
        <v>175</v>
      </c>
      <c r="E219" s="8" t="s">
        <v>176</v>
      </c>
      <c r="F219" s="39">
        <f>502.3-282.6</f>
        <v>219.7</v>
      </c>
      <c r="G219" s="39">
        <v>3958</v>
      </c>
    </row>
    <row r="220" spans="1:7" ht="12.75" customHeight="1">
      <c r="A220" s="31">
        <v>212</v>
      </c>
      <c r="B220" s="2">
        <v>801</v>
      </c>
      <c r="C220" s="3" t="s">
        <v>117</v>
      </c>
      <c r="D220" s="3"/>
      <c r="E220" s="6" t="s">
        <v>116</v>
      </c>
      <c r="F220" s="37">
        <f>F221</f>
        <v>310</v>
      </c>
      <c r="G220" s="37">
        <f>G221</f>
        <v>538.7</v>
      </c>
    </row>
    <row r="221" spans="1:7" ht="12.75" customHeight="1">
      <c r="A221" s="31">
        <v>213</v>
      </c>
      <c r="B221" s="2">
        <v>801</v>
      </c>
      <c r="C221" s="3" t="s">
        <v>118</v>
      </c>
      <c r="D221" s="3"/>
      <c r="E221" s="6" t="s">
        <v>119</v>
      </c>
      <c r="F221" s="40">
        <f>F222</f>
        <v>310</v>
      </c>
      <c r="G221" s="40">
        <f>G222</f>
        <v>538.7</v>
      </c>
    </row>
    <row r="222" spans="1:7" ht="12.75">
      <c r="A222" s="31">
        <v>214</v>
      </c>
      <c r="B222" s="4">
        <v>801</v>
      </c>
      <c r="C222" s="5" t="s">
        <v>118</v>
      </c>
      <c r="D222" s="5" t="s">
        <v>175</v>
      </c>
      <c r="E222" s="8" t="s">
        <v>176</v>
      </c>
      <c r="F222" s="59">
        <v>310</v>
      </c>
      <c r="G222" s="39">
        <v>538.7</v>
      </c>
    </row>
    <row r="223" spans="1:7" ht="12.75">
      <c r="A223" s="31">
        <v>215</v>
      </c>
      <c r="B223" s="2">
        <v>801</v>
      </c>
      <c r="C223" s="3" t="s">
        <v>88</v>
      </c>
      <c r="D223" s="3"/>
      <c r="E223" s="6" t="s">
        <v>102</v>
      </c>
      <c r="F223" s="40">
        <f>F224</f>
        <v>175</v>
      </c>
      <c r="G223" s="40" t="e">
        <f>G224+#REF!+#REF!+#REF!</f>
        <v>#REF!</v>
      </c>
    </row>
    <row r="224" spans="1:7" ht="25.5">
      <c r="A224" s="31">
        <v>216</v>
      </c>
      <c r="B224" s="2">
        <v>801</v>
      </c>
      <c r="C224" s="3" t="s">
        <v>198</v>
      </c>
      <c r="D224" s="3"/>
      <c r="E224" s="6" t="s">
        <v>236</v>
      </c>
      <c r="F224" s="40">
        <f>F225</f>
        <v>175</v>
      </c>
      <c r="G224" s="40">
        <f>G225</f>
        <v>900</v>
      </c>
    </row>
    <row r="225" spans="1:7" ht="25.5">
      <c r="A225" s="31">
        <v>217</v>
      </c>
      <c r="B225" s="4">
        <v>801</v>
      </c>
      <c r="C225" s="5" t="s">
        <v>198</v>
      </c>
      <c r="D225" s="5" t="s">
        <v>177</v>
      </c>
      <c r="E225" s="8" t="s">
        <v>178</v>
      </c>
      <c r="F225" s="39">
        <v>175</v>
      </c>
      <c r="G225" s="39">
        <v>900</v>
      </c>
    </row>
    <row r="226" spans="1:9" s="26" customFormat="1" ht="25.5">
      <c r="A226" s="31">
        <v>218</v>
      </c>
      <c r="B226" s="2">
        <v>801</v>
      </c>
      <c r="C226" s="3" t="s">
        <v>145</v>
      </c>
      <c r="D226" s="3"/>
      <c r="E226" s="6" t="s">
        <v>144</v>
      </c>
      <c r="F226" s="56">
        <f>F227</f>
        <v>350</v>
      </c>
      <c r="G226" s="38"/>
      <c r="H226" s="44"/>
      <c r="I226" s="44"/>
    </row>
    <row r="227" spans="1:9" s="26" customFormat="1" ht="78.75" customHeight="1">
      <c r="A227" s="31">
        <v>219</v>
      </c>
      <c r="B227" s="2">
        <v>801</v>
      </c>
      <c r="C227" s="3" t="s">
        <v>146</v>
      </c>
      <c r="D227" s="3"/>
      <c r="E227" s="6" t="s">
        <v>147</v>
      </c>
      <c r="F227" s="38">
        <f>F228</f>
        <v>350</v>
      </c>
      <c r="G227" s="38"/>
      <c r="H227" s="44"/>
      <c r="I227" s="44"/>
    </row>
    <row r="228" spans="1:7" ht="25.5">
      <c r="A228" s="31">
        <v>220</v>
      </c>
      <c r="B228" s="4">
        <v>801</v>
      </c>
      <c r="C228" s="5" t="s">
        <v>146</v>
      </c>
      <c r="D228" s="5" t="s">
        <v>177</v>
      </c>
      <c r="E228" s="8" t="s">
        <v>178</v>
      </c>
      <c r="F228" s="39">
        <v>350</v>
      </c>
      <c r="G228" s="39"/>
    </row>
    <row r="229" spans="1:7" ht="15.75" customHeight="1">
      <c r="A229" s="31">
        <v>221</v>
      </c>
      <c r="B229" s="2">
        <v>1000</v>
      </c>
      <c r="C229" s="3"/>
      <c r="D229" s="3"/>
      <c r="E229" s="35" t="s">
        <v>59</v>
      </c>
      <c r="F229" s="38">
        <f>F230+F234+F248</f>
        <v>26433.800000000003</v>
      </c>
      <c r="G229" s="38" t="e">
        <f>G230+G234+G248</f>
        <v>#REF!</v>
      </c>
    </row>
    <row r="230" spans="1:7" ht="12.75" customHeight="1">
      <c r="A230" s="31">
        <v>222</v>
      </c>
      <c r="B230" s="2">
        <v>1001</v>
      </c>
      <c r="C230" s="3"/>
      <c r="D230" s="3"/>
      <c r="E230" s="6" t="s">
        <v>82</v>
      </c>
      <c r="F230" s="38">
        <f aca="true" t="shared" si="5" ref="F230:G232">F231</f>
        <v>811.9</v>
      </c>
      <c r="G230" s="38">
        <f t="shared" si="5"/>
        <v>5065.1</v>
      </c>
    </row>
    <row r="231" spans="1:7" ht="12.75" customHeight="1">
      <c r="A231" s="31">
        <v>223</v>
      </c>
      <c r="B231" s="2">
        <v>1001</v>
      </c>
      <c r="C231" s="3" t="s">
        <v>84</v>
      </c>
      <c r="D231" s="3"/>
      <c r="E231" s="6" t="s">
        <v>83</v>
      </c>
      <c r="F231" s="38">
        <f t="shared" si="5"/>
        <v>811.9</v>
      </c>
      <c r="G231" s="38">
        <f t="shared" si="5"/>
        <v>5065.1</v>
      </c>
    </row>
    <row r="232" spans="1:7" ht="12.75" customHeight="1">
      <c r="A232" s="31">
        <v>224</v>
      </c>
      <c r="B232" s="2">
        <v>1001</v>
      </c>
      <c r="C232" s="3" t="s">
        <v>85</v>
      </c>
      <c r="D232" s="3"/>
      <c r="E232" s="6" t="s">
        <v>60</v>
      </c>
      <c r="F232" s="38">
        <f t="shared" si="5"/>
        <v>811.9</v>
      </c>
      <c r="G232" s="38">
        <f t="shared" si="5"/>
        <v>5065.1</v>
      </c>
    </row>
    <row r="233" spans="1:7" ht="25.5">
      <c r="A233" s="31">
        <v>225</v>
      </c>
      <c r="B233" s="4">
        <v>1001</v>
      </c>
      <c r="C233" s="5">
        <v>4910100</v>
      </c>
      <c r="D233" s="13" t="s">
        <v>163</v>
      </c>
      <c r="E233" s="8" t="s">
        <v>164</v>
      </c>
      <c r="F233" s="39">
        <v>811.9</v>
      </c>
      <c r="G233" s="39">
        <v>5065.1</v>
      </c>
    </row>
    <row r="234" spans="1:7" ht="12.75" customHeight="1">
      <c r="A234" s="31">
        <v>226</v>
      </c>
      <c r="B234" s="2">
        <v>1003</v>
      </c>
      <c r="C234" s="3"/>
      <c r="D234" s="3"/>
      <c r="E234" s="6" t="s">
        <v>62</v>
      </c>
      <c r="F234" s="38">
        <f>F235+F238+F240+F242+F245</f>
        <v>23458.9</v>
      </c>
      <c r="G234" s="38" t="e">
        <f>G235+#REF!+#REF!+G240+#REF!+G242+#REF!</f>
        <v>#REF!</v>
      </c>
    </row>
    <row r="235" spans="1:7" ht="12.75" customHeight="1">
      <c r="A235" s="31">
        <v>227</v>
      </c>
      <c r="B235" s="2">
        <v>1003</v>
      </c>
      <c r="C235" s="65" t="s">
        <v>86</v>
      </c>
      <c r="D235" s="3"/>
      <c r="E235" s="6" t="s">
        <v>63</v>
      </c>
      <c r="F235" s="38">
        <f>F236</f>
        <v>4289</v>
      </c>
      <c r="G235" s="38">
        <f>G238+G236</f>
        <v>22364</v>
      </c>
    </row>
    <row r="236" spans="1:7" ht="25.5" customHeight="1">
      <c r="A236" s="31">
        <v>228</v>
      </c>
      <c r="B236" s="2">
        <v>1003</v>
      </c>
      <c r="C236" s="65" t="s">
        <v>104</v>
      </c>
      <c r="D236" s="3"/>
      <c r="E236" s="6" t="s">
        <v>105</v>
      </c>
      <c r="F236" s="56">
        <f>F237</f>
        <v>4289</v>
      </c>
      <c r="G236" s="51">
        <f>G237</f>
        <v>14541</v>
      </c>
    </row>
    <row r="237" spans="1:7" ht="12.75" customHeight="1">
      <c r="A237" s="31">
        <v>229</v>
      </c>
      <c r="B237" s="4">
        <v>1003</v>
      </c>
      <c r="C237" s="5" t="s">
        <v>104</v>
      </c>
      <c r="D237" s="5" t="s">
        <v>161</v>
      </c>
      <c r="E237" s="8" t="s">
        <v>162</v>
      </c>
      <c r="F237" s="41">
        <v>4289</v>
      </c>
      <c r="G237" s="41">
        <v>14541</v>
      </c>
    </row>
    <row r="238" spans="1:7" ht="25.5" customHeight="1">
      <c r="A238" s="31">
        <v>230</v>
      </c>
      <c r="B238" s="2">
        <v>1003</v>
      </c>
      <c r="C238" s="3" t="s">
        <v>208</v>
      </c>
      <c r="D238" s="3"/>
      <c r="E238" s="6" t="s">
        <v>64</v>
      </c>
      <c r="F238" s="56">
        <f>F239</f>
        <v>5468</v>
      </c>
      <c r="G238" s="51">
        <f>G239</f>
        <v>7823</v>
      </c>
    </row>
    <row r="239" spans="1:7" ht="12.75" customHeight="1">
      <c r="A239" s="31">
        <v>231</v>
      </c>
      <c r="B239" s="4">
        <v>1003</v>
      </c>
      <c r="C239" s="5" t="s">
        <v>208</v>
      </c>
      <c r="D239" s="5" t="s">
        <v>161</v>
      </c>
      <c r="E239" s="8" t="s">
        <v>162</v>
      </c>
      <c r="F239" s="39">
        <v>5468</v>
      </c>
      <c r="G239" s="39">
        <v>7823</v>
      </c>
    </row>
    <row r="240" spans="1:7" ht="54" customHeight="1">
      <c r="A240" s="31">
        <v>232</v>
      </c>
      <c r="B240" s="2">
        <v>1003</v>
      </c>
      <c r="C240" s="65" t="s">
        <v>210</v>
      </c>
      <c r="D240" s="3"/>
      <c r="E240" s="6" t="s">
        <v>106</v>
      </c>
      <c r="F240" s="56">
        <f>F241</f>
        <v>13480</v>
      </c>
      <c r="G240" s="51">
        <f>G241</f>
        <v>48255</v>
      </c>
    </row>
    <row r="241" spans="1:9" ht="12.75" customHeight="1">
      <c r="A241" s="31">
        <v>233</v>
      </c>
      <c r="B241" s="4">
        <v>1003</v>
      </c>
      <c r="C241" s="5" t="s">
        <v>210</v>
      </c>
      <c r="D241" s="5" t="s">
        <v>161</v>
      </c>
      <c r="E241" s="8" t="s">
        <v>162</v>
      </c>
      <c r="F241" s="59">
        <v>13480</v>
      </c>
      <c r="G241" s="39">
        <v>48255</v>
      </c>
      <c r="I241" s="68">
        <f>F241+F239+F237</f>
        <v>23237</v>
      </c>
    </row>
    <row r="242" spans="1:7" ht="12.75">
      <c r="A242" s="31">
        <v>234</v>
      </c>
      <c r="B242" s="2">
        <v>1003</v>
      </c>
      <c r="C242" s="11" t="s">
        <v>88</v>
      </c>
      <c r="D242" s="11"/>
      <c r="E242" s="6" t="s">
        <v>102</v>
      </c>
      <c r="F242" s="37">
        <f>F243</f>
        <v>20.2</v>
      </c>
      <c r="G242" s="37" t="e">
        <f>G243+#REF!</f>
        <v>#REF!</v>
      </c>
    </row>
    <row r="243" spans="1:7" ht="81" customHeight="1">
      <c r="A243" s="31">
        <v>235</v>
      </c>
      <c r="B243" s="2">
        <v>1003</v>
      </c>
      <c r="C243" s="11" t="s">
        <v>237</v>
      </c>
      <c r="D243" s="11"/>
      <c r="E243" s="6" t="s">
        <v>263</v>
      </c>
      <c r="F243" s="37">
        <f>F244</f>
        <v>20.2</v>
      </c>
      <c r="G243" s="37">
        <f>G244</f>
        <v>210</v>
      </c>
    </row>
    <row r="244" spans="1:7" ht="25.5">
      <c r="A244" s="31">
        <v>236</v>
      </c>
      <c r="B244" s="4">
        <v>1003</v>
      </c>
      <c r="C244" s="13" t="s">
        <v>237</v>
      </c>
      <c r="D244" s="13" t="s">
        <v>163</v>
      </c>
      <c r="E244" s="8" t="s">
        <v>164</v>
      </c>
      <c r="F244" s="39">
        <v>20.2</v>
      </c>
      <c r="G244" s="39">
        <v>210</v>
      </c>
    </row>
    <row r="245" spans="1:9" s="26" customFormat="1" ht="38.25">
      <c r="A245" s="31">
        <v>237</v>
      </c>
      <c r="B245" s="2">
        <v>1003</v>
      </c>
      <c r="C245" s="3" t="s">
        <v>203</v>
      </c>
      <c r="D245" s="11"/>
      <c r="E245" s="6" t="s">
        <v>204</v>
      </c>
      <c r="F245" s="38">
        <f>F246</f>
        <v>201.7</v>
      </c>
      <c r="G245" s="38"/>
      <c r="H245" s="44"/>
      <c r="I245" s="44"/>
    </row>
    <row r="246" spans="1:9" s="26" customFormat="1" ht="38.25" customHeight="1">
      <c r="A246" s="31">
        <v>238</v>
      </c>
      <c r="B246" s="2">
        <v>1003</v>
      </c>
      <c r="C246" s="3" t="s">
        <v>152</v>
      </c>
      <c r="D246" s="3"/>
      <c r="E246" s="6" t="s">
        <v>153</v>
      </c>
      <c r="F246" s="56">
        <f>F247</f>
        <v>201.7</v>
      </c>
      <c r="G246" s="38"/>
      <c r="H246" s="44"/>
      <c r="I246" s="44"/>
    </row>
    <row r="247" spans="1:7" ht="25.5">
      <c r="A247" s="31">
        <v>239</v>
      </c>
      <c r="B247" s="4">
        <v>1003</v>
      </c>
      <c r="C247" s="5" t="s">
        <v>152</v>
      </c>
      <c r="D247" s="13" t="s">
        <v>163</v>
      </c>
      <c r="E247" s="8" t="s">
        <v>164</v>
      </c>
      <c r="F247" s="41">
        <v>201.7</v>
      </c>
      <c r="G247" s="41"/>
    </row>
    <row r="248" spans="1:9" s="26" customFormat="1" ht="12.75">
      <c r="A248" s="31">
        <v>240</v>
      </c>
      <c r="B248" s="2">
        <v>1006</v>
      </c>
      <c r="C248" s="11"/>
      <c r="D248" s="11"/>
      <c r="E248" s="6" t="s">
        <v>130</v>
      </c>
      <c r="F248" s="38">
        <f>F249+F252</f>
        <v>2163</v>
      </c>
      <c r="G248" s="38">
        <f>G249+G252</f>
        <v>5675</v>
      </c>
      <c r="H248" s="44"/>
      <c r="I248" s="44"/>
    </row>
    <row r="249" spans="1:7" ht="38.25">
      <c r="A249" s="31">
        <v>241</v>
      </c>
      <c r="B249" s="2">
        <v>1006</v>
      </c>
      <c r="C249" s="65" t="s">
        <v>208</v>
      </c>
      <c r="D249" s="3"/>
      <c r="E249" s="6" t="s">
        <v>209</v>
      </c>
      <c r="F249" s="56">
        <f>F250+F251</f>
        <v>497</v>
      </c>
      <c r="G249" s="51">
        <f>G250</f>
        <v>900</v>
      </c>
    </row>
    <row r="250" spans="1:8" ht="12.75">
      <c r="A250" s="31">
        <v>242</v>
      </c>
      <c r="B250" s="4">
        <v>1006</v>
      </c>
      <c r="C250" s="5" t="s">
        <v>208</v>
      </c>
      <c r="D250" s="5" t="s">
        <v>170</v>
      </c>
      <c r="E250" s="8" t="s">
        <v>171</v>
      </c>
      <c r="F250" s="59">
        <v>276</v>
      </c>
      <c r="G250" s="39">
        <v>900</v>
      </c>
      <c r="H250" s="43">
        <v>497</v>
      </c>
    </row>
    <row r="251" spans="1:7" ht="12.75">
      <c r="A251" s="31">
        <v>243</v>
      </c>
      <c r="B251" s="4">
        <v>1006</v>
      </c>
      <c r="C251" s="5" t="s">
        <v>208</v>
      </c>
      <c r="D251" s="5" t="s">
        <v>175</v>
      </c>
      <c r="E251" s="8" t="s">
        <v>176</v>
      </c>
      <c r="F251" s="39">
        <v>221</v>
      </c>
      <c r="G251" s="39"/>
    </row>
    <row r="252" spans="1:7" ht="51">
      <c r="A252" s="31">
        <v>244</v>
      </c>
      <c r="B252" s="2">
        <v>1006</v>
      </c>
      <c r="C252" s="65" t="s">
        <v>210</v>
      </c>
      <c r="D252" s="3"/>
      <c r="E252" s="6" t="s">
        <v>106</v>
      </c>
      <c r="F252" s="56">
        <f>F253+F254</f>
        <v>1666</v>
      </c>
      <c r="G252" s="51">
        <f>G253</f>
        <v>4775</v>
      </c>
    </row>
    <row r="253" spans="1:8" ht="12.75">
      <c r="A253" s="31">
        <v>245</v>
      </c>
      <c r="B253" s="4">
        <v>1006</v>
      </c>
      <c r="C253" s="5" t="s">
        <v>210</v>
      </c>
      <c r="D253" s="5" t="s">
        <v>170</v>
      </c>
      <c r="E253" s="8" t="s">
        <v>171</v>
      </c>
      <c r="F253" s="59">
        <v>770</v>
      </c>
      <c r="G253" s="39">
        <v>4775</v>
      </c>
      <c r="H253" s="43">
        <v>1666</v>
      </c>
    </row>
    <row r="254" spans="1:7" ht="12.75">
      <c r="A254" s="31">
        <v>246</v>
      </c>
      <c r="B254" s="4">
        <v>1006</v>
      </c>
      <c r="C254" s="5" t="s">
        <v>210</v>
      </c>
      <c r="D254" s="5" t="s">
        <v>175</v>
      </c>
      <c r="E254" s="8" t="s">
        <v>176</v>
      </c>
      <c r="F254" s="39">
        <v>896</v>
      </c>
      <c r="G254" s="39"/>
    </row>
    <row r="255" spans="1:7" ht="15.75" customHeight="1">
      <c r="A255" s="31">
        <v>247</v>
      </c>
      <c r="B255" s="2">
        <v>1100</v>
      </c>
      <c r="C255" s="11"/>
      <c r="D255" s="11"/>
      <c r="E255" s="35" t="s">
        <v>96</v>
      </c>
      <c r="F255" s="40">
        <f>F256</f>
        <v>3508.1</v>
      </c>
      <c r="G255" s="40" t="e">
        <f>G256</f>
        <v>#REF!</v>
      </c>
    </row>
    <row r="256" spans="1:7" ht="12.75" customHeight="1">
      <c r="A256" s="31">
        <v>248</v>
      </c>
      <c r="B256" s="2">
        <v>1102</v>
      </c>
      <c r="C256" s="11"/>
      <c r="D256" s="11"/>
      <c r="E256" s="6" t="s">
        <v>126</v>
      </c>
      <c r="F256" s="40">
        <f>F257</f>
        <v>3508.1</v>
      </c>
      <c r="G256" s="40" t="e">
        <f>#REF!+G257+#REF!+#REF!+#REF!</f>
        <v>#REF!</v>
      </c>
    </row>
    <row r="257" spans="1:7" ht="12.75" customHeight="1">
      <c r="A257" s="31">
        <v>249</v>
      </c>
      <c r="B257" s="2">
        <v>1102</v>
      </c>
      <c r="C257" s="3">
        <v>4820000</v>
      </c>
      <c r="D257" s="3"/>
      <c r="E257" s="6" t="s">
        <v>58</v>
      </c>
      <c r="F257" s="40">
        <f>F258+F259</f>
        <v>3508.1</v>
      </c>
      <c r="G257" s="40">
        <f>G258</f>
        <v>8350</v>
      </c>
    </row>
    <row r="258" spans="1:9" s="34" customFormat="1" ht="12.75">
      <c r="A258" s="31">
        <v>250</v>
      </c>
      <c r="B258" s="4">
        <v>1102</v>
      </c>
      <c r="C258" s="5">
        <v>4829900</v>
      </c>
      <c r="D258" s="5" t="s">
        <v>157</v>
      </c>
      <c r="E258" s="8" t="s">
        <v>160</v>
      </c>
      <c r="F258" s="64">
        <v>2145.7</v>
      </c>
      <c r="G258" s="42">
        <v>8350</v>
      </c>
      <c r="H258" s="43"/>
      <c r="I258" s="43"/>
    </row>
    <row r="259" spans="1:9" s="34" customFormat="1" ht="12.75">
      <c r="A259" s="31">
        <v>251</v>
      </c>
      <c r="B259" s="4">
        <v>1102</v>
      </c>
      <c r="C259" s="5">
        <v>4829900</v>
      </c>
      <c r="D259" s="5" t="s">
        <v>175</v>
      </c>
      <c r="E259" s="8" t="s">
        <v>176</v>
      </c>
      <c r="F259" s="64">
        <v>1362.4</v>
      </c>
      <c r="G259" s="42"/>
      <c r="H259" s="43"/>
      <c r="I259" s="43"/>
    </row>
    <row r="260" spans="1:9" s="34" customFormat="1" ht="15.75">
      <c r="A260" s="31">
        <v>252</v>
      </c>
      <c r="B260" s="2">
        <v>1200</v>
      </c>
      <c r="C260" s="3"/>
      <c r="D260" s="3"/>
      <c r="E260" s="35" t="s">
        <v>240</v>
      </c>
      <c r="F260" s="57">
        <f>F261</f>
        <v>411</v>
      </c>
      <c r="G260" s="42"/>
      <c r="H260" s="43"/>
      <c r="I260" s="43"/>
    </row>
    <row r="261" spans="1:9" s="34" customFormat="1" ht="12.75">
      <c r="A261" s="31">
        <v>253</v>
      </c>
      <c r="B261" s="2">
        <v>1202</v>
      </c>
      <c r="C261" s="3"/>
      <c r="D261" s="3"/>
      <c r="E261" s="6" t="s">
        <v>241</v>
      </c>
      <c r="F261" s="57">
        <f>F262</f>
        <v>411</v>
      </c>
      <c r="G261" s="42"/>
      <c r="H261" s="43"/>
      <c r="I261" s="43"/>
    </row>
    <row r="262" spans="1:9" s="34" customFormat="1" ht="12.75">
      <c r="A262" s="31">
        <v>254</v>
      </c>
      <c r="B262" s="2">
        <v>1202</v>
      </c>
      <c r="C262" s="3" t="s">
        <v>238</v>
      </c>
      <c r="D262" s="3"/>
      <c r="E262" s="6" t="s">
        <v>242</v>
      </c>
      <c r="F262" s="57">
        <f>F263</f>
        <v>411</v>
      </c>
      <c r="G262" s="42"/>
      <c r="H262" s="43"/>
      <c r="I262" s="43"/>
    </row>
    <row r="263" spans="1:9" s="34" customFormat="1" ht="38.25">
      <c r="A263" s="31">
        <v>255</v>
      </c>
      <c r="B263" s="4">
        <v>1202</v>
      </c>
      <c r="C263" s="5" t="s">
        <v>239</v>
      </c>
      <c r="D263" s="5" t="s">
        <v>179</v>
      </c>
      <c r="E263" s="8" t="s">
        <v>180</v>
      </c>
      <c r="F263" s="64">
        <v>411</v>
      </c>
      <c r="G263" s="42"/>
      <c r="H263" s="43"/>
      <c r="I263" s="43"/>
    </row>
    <row r="264" spans="1:7" ht="31.5" customHeight="1">
      <c r="A264" s="31">
        <v>256</v>
      </c>
      <c r="B264" s="2">
        <v>1300</v>
      </c>
      <c r="C264" s="11"/>
      <c r="D264" s="11"/>
      <c r="E264" s="35" t="s">
        <v>11</v>
      </c>
      <c r="F264" s="40">
        <f>F265</f>
        <v>1.5</v>
      </c>
      <c r="G264" s="40">
        <f>G265</f>
        <v>70</v>
      </c>
    </row>
    <row r="265" spans="1:7" ht="25.5" customHeight="1">
      <c r="A265" s="31">
        <v>257</v>
      </c>
      <c r="B265" s="2">
        <v>1301</v>
      </c>
      <c r="C265" s="3"/>
      <c r="D265" s="3"/>
      <c r="E265" s="6" t="s">
        <v>115</v>
      </c>
      <c r="F265" s="38">
        <f aca="true" t="shared" si="6" ref="F265:G267">F266</f>
        <v>1.5</v>
      </c>
      <c r="G265" s="38">
        <f t="shared" si="6"/>
        <v>70</v>
      </c>
    </row>
    <row r="266" spans="1:7" ht="12.75" customHeight="1">
      <c r="A266" s="31">
        <v>258</v>
      </c>
      <c r="B266" s="2">
        <v>1301</v>
      </c>
      <c r="C266" s="3" t="s">
        <v>72</v>
      </c>
      <c r="D266" s="3"/>
      <c r="E266" s="6" t="s">
        <v>12</v>
      </c>
      <c r="F266" s="38">
        <f t="shared" si="6"/>
        <v>1.5</v>
      </c>
      <c r="G266" s="38">
        <f t="shared" si="6"/>
        <v>70</v>
      </c>
    </row>
    <row r="267" spans="1:7" ht="12.75" customHeight="1">
      <c r="A267" s="31">
        <v>259</v>
      </c>
      <c r="B267" s="2">
        <v>1301</v>
      </c>
      <c r="C267" s="3" t="s">
        <v>73</v>
      </c>
      <c r="D267" s="3"/>
      <c r="E267" s="6" t="s">
        <v>13</v>
      </c>
      <c r="F267" s="38">
        <f t="shared" si="6"/>
        <v>1.5</v>
      </c>
      <c r="G267" s="38">
        <f t="shared" si="6"/>
        <v>70</v>
      </c>
    </row>
    <row r="268" spans="1:11" ht="12.75" customHeight="1">
      <c r="A268" s="31">
        <v>260</v>
      </c>
      <c r="B268" s="4">
        <v>1301</v>
      </c>
      <c r="C268" s="5" t="s">
        <v>73</v>
      </c>
      <c r="D268" s="5" t="s">
        <v>155</v>
      </c>
      <c r="E268" s="8" t="s">
        <v>156</v>
      </c>
      <c r="F268" s="39">
        <v>1.5</v>
      </c>
      <c r="G268" s="39">
        <v>70</v>
      </c>
      <c r="I268" s="43">
        <v>215377</v>
      </c>
      <c r="K268" s="67">
        <f>F269-I268</f>
        <v>0</v>
      </c>
    </row>
    <row r="269" spans="1:9" ht="12.75" customHeight="1">
      <c r="A269" s="31">
        <v>261</v>
      </c>
      <c r="B269" s="4"/>
      <c r="C269" s="5"/>
      <c r="D269" s="5"/>
      <c r="E269" s="35" t="s">
        <v>94</v>
      </c>
      <c r="F269" s="70">
        <f>F9+F60+F66+F76+F127+F153+F161+F206+F229+F255+F264+F260</f>
        <v>215376.99999999997</v>
      </c>
      <c r="G269" s="38" t="e">
        <f>G9+G60+G66+G76+G127+G153+G161+G206+G229+G255+G264</f>
        <v>#REF!</v>
      </c>
      <c r="H269" s="69"/>
      <c r="I269" s="68">
        <f>H269+1193.4</f>
        <v>1193.4</v>
      </c>
    </row>
    <row r="270" spans="1:8" ht="12.75" customHeight="1">
      <c r="A270" s="19"/>
      <c r="B270" s="21"/>
      <c r="C270" s="22"/>
      <c r="D270" s="22"/>
      <c r="E270" s="23"/>
      <c r="F270" s="29"/>
      <c r="H270" s="43">
        <v>207817.9</v>
      </c>
    </row>
    <row r="271" spans="1:10" ht="12.75" customHeight="1">
      <c r="A271" s="1" t="s">
        <v>243</v>
      </c>
      <c r="B271" s="1"/>
      <c r="C271" s="1"/>
      <c r="D271" s="1"/>
      <c r="E271" s="18"/>
      <c r="F271" s="53"/>
      <c r="G271" s="30"/>
      <c r="J271" s="67">
        <f>F269-H270</f>
        <v>7559.099999999977</v>
      </c>
    </row>
    <row r="272" ht="12.75">
      <c r="C272" s="66"/>
    </row>
    <row r="274" ht="12.75">
      <c r="G274" s="54"/>
    </row>
  </sheetData>
  <sheetProtection/>
  <autoFilter ref="A8:G271"/>
  <mergeCells count="5">
    <mergeCell ref="E1:G1"/>
    <mergeCell ref="E2:G2"/>
    <mergeCell ref="E3:G3"/>
    <mergeCell ref="C6:E6"/>
    <mergeCell ref="C4:F4"/>
  </mergeCells>
  <printOptions/>
  <pageMargins left="0.7086614173228347" right="0.46" top="0.5905511811023623" bottom="0.5905511811023623" header="0.31496062992125984" footer="0.31496062992125984"/>
  <pageSetup fitToHeight="9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2011-11-30T10:03:28Z</cp:lastPrinted>
  <dcterms:created xsi:type="dcterms:W3CDTF">1996-10-08T23:32:33Z</dcterms:created>
  <dcterms:modified xsi:type="dcterms:W3CDTF">2012-02-06T07:41:18Z</dcterms:modified>
  <cp:category/>
  <cp:version/>
  <cp:contentType/>
  <cp:contentStatus/>
</cp:coreProperties>
</file>