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s>
  <definedNames/>
  <calcPr fullCalcOnLoad="1"/>
</workbook>
</file>

<file path=xl/sharedStrings.xml><?xml version="1.0" encoding="utf-8"?>
<sst xmlns="http://schemas.openxmlformats.org/spreadsheetml/2006/main" count="376" uniqueCount="120">
  <si>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</si>
  <si>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</si>
  <si>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</si>
  <si>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</si>
  <si>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</si>
  <si>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</si>
  <si>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</si>
  <si>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</si>
  <si>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</si>
  <si>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</si>
  <si>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</si>
  <si>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</si>
  <si>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</si>
  <si>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</si>
  <si>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</si>
  <si>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</si>
  <si>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</si>
  <si>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</si>
  <si>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</si>
  <si>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</si>
  <si>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</si>
  <si>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</si>
  <si>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</si>
  <si>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</si>
  <si>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</si>
  <si>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</si>
  <si>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</si>
  <si>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</si>
  <si>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</si>
  <si>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</si>
  <si>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</si>
  <si>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</si>
  <si>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</si>
  <si>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</si>
  <si>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</si>
  <si>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</si>
  <si>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</si>
  <si>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</si>
  <si>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</si>
  <si>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</si>
  <si>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</si>
  <si>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</si>
  <si>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</si>
  <si>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</si>
  <si>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</si>
  <si>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</si>
  <si>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</si>
  <si>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</si>
  <si>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</si>
  <si>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</si>
  <si>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</si>
  <si>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</si>
  <si>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</si>
  <si>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</si>
  <si>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</si>
  <si>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</si>
  <si>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</si>
  <si>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</si>
  <si>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</si>
  <si>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</si>
  <si>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</si>
  <si>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</si>
  <si>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</si>
  <si>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</si>
  <si>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</si>
  <si>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</si>
  <si>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</si>
  <si>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</si>
  <si>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</si>
  <si>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</si>
  <si>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</si>
  <si>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</si>
  <si>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</si>
  <si>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</si>
  <si>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</si>
  <si>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</si>
  <si>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</si>
  <si>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</si>
  <si>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</si>
  <si>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051</t>
  </si>
  <si>
    <t>025</t>
  </si>
  <si>
    <t>Субсидии бюджетам городских округов на реализацию федеральных целевых программ</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</si>
  <si>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</si>
  <si>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</si>
  <si>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</si>
  <si>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</si>
  <si>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</si>
  <si>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</si>
  <si>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</si>
  <si>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проведение мероприятий по информатизации муниципальных образований</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</si>
  <si>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</si>
  <si>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</si>
  <si>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</si>
  <si>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</si>
  <si>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</si>
  <si>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</si>
  <si>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</si>
  <si>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</si>
  <si>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</si>
  <si>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</si>
  <si>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</si>
  <si>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</si>
  <si>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</si>
  <si>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</si>
  <si>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</si>
  <si>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</si>
  <si>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</si>
  <si>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</si>
  <si>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</si>
  <si>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</si>
  <si>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</si>
  <si>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</si>
  <si>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</si>
  <si>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Сумма в тысячах рублей на 2016 год</t>
  </si>
  <si>
    <t xml:space="preserve">                                                                                                                                                                                         к Решению Думы Махнёвского муниципального образования</t>
  </si>
  <si>
    <t xml:space="preserve">          СВОД  ДОХОДОВ БЮДЖЕТА МАХНЁВСКОГО МУНИЦИПАЛЬНОГО ОБРАЗОВАНИЯ НА 2016 И 2017 ГОДЫ</t>
  </si>
  <si>
    <t>Сумма в тысячах рублей на 2017 год</t>
  </si>
  <si>
    <t>от 05.11.2015  № 22</t>
  </si>
  <si>
    <t>Приложение № 2</t>
  </si>
  <si>
    <t>Глава МО                                                                                                               А.В.Лызлов</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</si>
</sst>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0">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style="medium"/>
      <right style="medium"/>
      <top style="thin"/>
      <bottom>
        <color indexed="63"/>
      </bottom>
    </border>
    <border>
      <left style="medium"/>
      <right style="medium"/>
      <top style="medium"/>
      <bottom style="thin"/>
    </border>
    <border>
      <left style="medium"/>
      <right>
        <color indexed="63"/>
      </right>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28">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3" borderId="14" xfId="0" applyNumberFormat="1" applyFont="1" applyFill="1" applyBorder="1" applyAlignment="1">
      <alignment horizontal="center"/>
    </xf>
    <xf numFmtId="49" fontId="6" fillId="33" borderId="15" xfId="0" applyNumberFormat="1" applyFont="1" applyFill="1" applyBorder="1" applyAlignment="1">
      <alignment wrapText="1"/>
    </xf>
    <xf numFmtId="49" fontId="4" fillId="33" borderId="14" xfId="0" applyNumberFormat="1" applyFont="1" applyFill="1" applyBorder="1" applyAlignment="1">
      <alignment horizontal="center"/>
    </xf>
    <xf numFmtId="49" fontId="4" fillId="33" borderId="15" xfId="0" applyNumberFormat="1" applyFont="1" applyFill="1" applyBorder="1" applyAlignment="1">
      <alignment horizontal="center"/>
    </xf>
    <xf numFmtId="49" fontId="4" fillId="33" borderId="15" xfId="0" applyNumberFormat="1" applyFont="1" applyFill="1" applyBorder="1" applyAlignment="1">
      <alignment wrapText="1"/>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10" xfId="0" applyNumberFormat="1" applyFont="1" applyBorder="1" applyAlignment="1">
      <alignment wrapText="1"/>
    </xf>
    <xf numFmtId="0" fontId="6" fillId="33" borderId="13" xfId="0" applyFont="1" applyFill="1" applyBorder="1" applyAlignment="1">
      <alignment horizontal="center"/>
    </xf>
    <xf numFmtId="49" fontId="6" fillId="33" borderId="23" xfId="0" applyNumberFormat="1" applyFont="1" applyFill="1" applyBorder="1" applyAlignment="1">
      <alignment horizontal="center"/>
    </xf>
    <xf numFmtId="0" fontId="6" fillId="33" borderId="15" xfId="0" applyNumberFormat="1" applyFont="1" applyFill="1" applyBorder="1" applyAlignment="1">
      <alignment wrapText="1"/>
    </xf>
    <xf numFmtId="0" fontId="7" fillId="33" borderId="24" xfId="0" applyFont="1" applyFill="1" applyBorder="1" applyAlignment="1">
      <alignment horizontal="justify" vertical="top" wrapText="1"/>
    </xf>
    <xf numFmtId="0" fontId="7" fillId="33" borderId="0" xfId="0" applyFont="1" applyFill="1" applyAlignment="1">
      <alignment wrapText="1"/>
    </xf>
    <xf numFmtId="0" fontId="6" fillId="33" borderId="10" xfId="0" applyFont="1" applyFill="1" applyBorder="1" applyAlignment="1">
      <alignment horizontal="center"/>
    </xf>
    <xf numFmtId="49" fontId="6" fillId="33" borderId="16"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7" xfId="0" applyNumberFormat="1" applyFont="1" applyFill="1" applyBorder="1" applyAlignment="1">
      <alignment wrapText="1"/>
    </xf>
    <xf numFmtId="49" fontId="6" fillId="33" borderId="25" xfId="0" applyNumberFormat="1" applyFont="1" applyFill="1" applyBorder="1" applyAlignment="1">
      <alignment horizontal="center"/>
    </xf>
    <xf numFmtId="0" fontId="6" fillId="0" borderId="26" xfId="0" applyFont="1" applyBorder="1" applyAlignment="1">
      <alignment horizontal="center"/>
    </xf>
    <xf numFmtId="0" fontId="4" fillId="33" borderId="13" xfId="0" applyFont="1" applyFill="1" applyBorder="1" applyAlignment="1">
      <alignment horizontal="center"/>
    </xf>
    <xf numFmtId="49" fontId="6" fillId="33" borderId="14" xfId="0" applyNumberFormat="1" applyFont="1" applyFill="1" applyBorder="1" applyAlignment="1">
      <alignment horizontal="center"/>
    </xf>
    <xf numFmtId="49" fontId="6" fillId="33" borderId="15" xfId="0" applyNumberFormat="1" applyFont="1" applyFill="1" applyBorder="1" applyAlignment="1">
      <alignment horizontal="center"/>
    </xf>
    <xf numFmtId="49" fontId="6" fillId="33" borderId="15" xfId="0" applyNumberFormat="1" applyFont="1" applyFill="1" applyBorder="1" applyAlignment="1">
      <alignment wrapText="1"/>
    </xf>
    <xf numFmtId="0" fontId="1" fillId="33" borderId="0" xfId="0" applyFont="1" applyFill="1" applyAlignment="1">
      <alignment/>
    </xf>
    <xf numFmtId="0" fontId="4" fillId="33" borderId="10" xfId="0" applyFont="1" applyFill="1" applyBorder="1" applyAlignment="1">
      <alignment horizontal="center" wrapText="1"/>
    </xf>
    <xf numFmtId="172" fontId="6" fillId="33" borderId="27" xfId="0" applyNumberFormat="1" applyFont="1" applyFill="1" applyBorder="1" applyAlignment="1">
      <alignment/>
    </xf>
    <xf numFmtId="172" fontId="6" fillId="33" borderId="13" xfId="0" applyNumberFormat="1" applyFont="1" applyFill="1" applyBorder="1" applyAlignment="1">
      <alignment/>
    </xf>
    <xf numFmtId="172" fontId="6" fillId="33" borderId="13" xfId="0" applyNumberFormat="1" applyFont="1" applyFill="1" applyBorder="1" applyAlignment="1">
      <alignment horizontal="right"/>
    </xf>
    <xf numFmtId="172" fontId="6" fillId="33" borderId="27" xfId="0" applyNumberFormat="1" applyFont="1" applyFill="1" applyBorder="1" applyAlignment="1">
      <alignment horizontal="right"/>
    </xf>
    <xf numFmtId="172" fontId="6" fillId="33" borderId="28" xfId="0" applyNumberFormat="1" applyFont="1" applyFill="1" applyBorder="1" applyAlignment="1">
      <alignment horizontal="right"/>
    </xf>
    <xf numFmtId="172" fontId="4" fillId="33" borderId="27" xfId="0" applyNumberFormat="1" applyFont="1" applyFill="1" applyBorder="1" applyAlignment="1">
      <alignment/>
    </xf>
    <xf numFmtId="172" fontId="4" fillId="33" borderId="13" xfId="0" applyNumberFormat="1" applyFont="1" applyFill="1" applyBorder="1" applyAlignment="1">
      <alignment/>
    </xf>
    <xf numFmtId="172" fontId="4" fillId="33" borderId="13" xfId="0" applyNumberFormat="1" applyFont="1" applyFill="1" applyBorder="1" applyAlignment="1">
      <alignment horizontal="right"/>
    </xf>
    <xf numFmtId="172" fontId="4" fillId="33" borderId="10" xfId="0" applyNumberFormat="1" applyFont="1" applyFill="1" applyBorder="1" applyAlignment="1">
      <alignment horizontal="right"/>
    </xf>
    <xf numFmtId="172" fontId="4" fillId="33" borderId="28" xfId="0" applyNumberFormat="1" applyFont="1" applyFill="1" applyBorder="1" applyAlignment="1">
      <alignment horizontal="right"/>
    </xf>
    <xf numFmtId="172" fontId="8" fillId="33" borderId="13" xfId="0" applyNumberFormat="1" applyFont="1" applyFill="1" applyBorder="1" applyAlignment="1">
      <alignment/>
    </xf>
    <xf numFmtId="172" fontId="8" fillId="33" borderId="27" xfId="0" applyNumberFormat="1" applyFont="1" applyFill="1" applyBorder="1" applyAlignment="1">
      <alignment/>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49" fontId="6" fillId="33" borderId="12" xfId="0" applyNumberFormat="1" applyFont="1" applyFill="1" applyBorder="1" applyAlignment="1">
      <alignment horizontal="center"/>
    </xf>
    <xf numFmtId="0" fontId="11" fillId="0" borderId="10" xfId="0" applyFont="1" applyBorder="1" applyAlignment="1">
      <alignment horizontal="center" wrapText="1"/>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12" xfId="0" applyNumberFormat="1" applyFont="1" applyFill="1" applyBorder="1" applyAlignment="1">
      <alignment horizontal="center"/>
    </xf>
    <xf numFmtId="49" fontId="1" fillId="33" borderId="0" xfId="0" applyNumberFormat="1" applyFont="1" applyFill="1" applyAlignment="1">
      <alignment/>
    </xf>
    <xf numFmtId="49" fontId="6" fillId="33" borderId="15" xfId="0" applyNumberFormat="1" applyFont="1" applyFill="1" applyBorder="1" applyAlignment="1">
      <alignment horizontal="center"/>
    </xf>
    <xf numFmtId="0" fontId="7" fillId="33" borderId="24" xfId="0" applyFont="1" applyFill="1" applyBorder="1" applyAlignment="1">
      <alignment wrapText="1"/>
    </xf>
    <xf numFmtId="49" fontId="4" fillId="33" borderId="12" xfId="0" applyNumberFormat="1" applyFont="1" applyFill="1" applyBorder="1" applyAlignment="1">
      <alignment horizontal="center"/>
    </xf>
    <xf numFmtId="49" fontId="4" fillId="33" borderId="14" xfId="0" applyNumberFormat="1" applyFont="1" applyFill="1" applyBorder="1" applyAlignment="1">
      <alignment horizontal="center"/>
    </xf>
    <xf numFmtId="49" fontId="4" fillId="33" borderId="15" xfId="0" applyNumberFormat="1" applyFont="1" applyFill="1" applyBorder="1" applyAlignment="1">
      <alignment horizontal="center"/>
    </xf>
    <xf numFmtId="0" fontId="5" fillId="33" borderId="0" xfId="0" applyFont="1" applyFill="1" applyBorder="1" applyAlignment="1">
      <alignment/>
    </xf>
    <xf numFmtId="0" fontId="7" fillId="33" borderId="29" xfId="0" applyFont="1" applyFill="1" applyBorder="1" applyAlignment="1">
      <alignment wrapText="1"/>
    </xf>
    <xf numFmtId="0" fontId="7" fillId="33" borderId="0" xfId="0" applyFont="1" applyFill="1" applyBorder="1" applyAlignment="1">
      <alignment wrapText="1"/>
    </xf>
    <xf numFmtId="0" fontId="7" fillId="33" borderId="30" xfId="0" applyNumberFormat="1" applyFont="1" applyFill="1" applyBorder="1" applyAlignment="1">
      <alignment horizontal="left" vertical="top" wrapText="1"/>
    </xf>
    <xf numFmtId="0" fontId="7" fillId="33" borderId="29" xfId="0" applyNumberFormat="1" applyFont="1" applyFill="1" applyBorder="1" applyAlignment="1">
      <alignment horizontal="left" vertical="top" wrapText="1"/>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0" fontId="6" fillId="33" borderId="28" xfId="0" applyFont="1" applyFill="1" applyBorder="1" applyAlignment="1">
      <alignment horizontal="center"/>
    </xf>
    <xf numFmtId="49" fontId="4" fillId="33" borderId="19" xfId="0" applyNumberFormat="1" applyFont="1" applyFill="1" applyBorder="1" applyAlignment="1">
      <alignment horizontal="center"/>
    </xf>
    <xf numFmtId="49" fontId="4" fillId="33" borderId="16" xfId="0" applyNumberFormat="1" applyFont="1" applyFill="1" applyBorder="1" applyAlignment="1">
      <alignment horizontal="center"/>
    </xf>
    <xf numFmtId="49" fontId="4" fillId="33" borderId="18" xfId="0" applyNumberFormat="1" applyFont="1" applyFill="1" applyBorder="1" applyAlignment="1">
      <alignment horizontal="center"/>
    </xf>
    <xf numFmtId="49" fontId="4" fillId="33" borderId="31" xfId="0" applyNumberFormat="1" applyFont="1" applyFill="1" applyBorder="1" applyAlignment="1">
      <alignment horizontal="center"/>
    </xf>
    <xf numFmtId="0" fontId="6" fillId="33" borderId="13" xfId="0" applyNumberFormat="1" applyFont="1" applyFill="1" applyBorder="1" applyAlignment="1">
      <alignment wrapText="1"/>
    </xf>
    <xf numFmtId="172" fontId="8" fillId="33" borderId="28" xfId="0" applyNumberFormat="1" applyFont="1" applyFill="1" applyBorder="1" applyAlignment="1">
      <alignment/>
    </xf>
    <xf numFmtId="0" fontId="1" fillId="33" borderId="31" xfId="0" applyFont="1" applyFill="1" applyBorder="1" applyAlignment="1">
      <alignment/>
    </xf>
    <xf numFmtId="172" fontId="6" fillId="33" borderId="28" xfId="0" applyNumberFormat="1" applyFont="1" applyFill="1" applyBorder="1" applyAlignment="1">
      <alignment/>
    </xf>
    <xf numFmtId="0" fontId="6" fillId="33" borderId="28" xfId="0" applyNumberFormat="1" applyFont="1" applyFill="1" applyBorder="1" applyAlignment="1">
      <alignment wrapText="1"/>
    </xf>
    <xf numFmtId="172" fontId="13" fillId="33" borderId="13" xfId="0" applyNumberFormat="1" applyFont="1" applyFill="1" applyBorder="1" applyAlignment="1">
      <alignment/>
    </xf>
    <xf numFmtId="0" fontId="14" fillId="33" borderId="24" xfId="0" applyFont="1" applyFill="1" applyBorder="1" applyAlignment="1">
      <alignment/>
    </xf>
    <xf numFmtId="172" fontId="12" fillId="33" borderId="13" xfId="0" applyNumberFormat="1" applyFont="1" applyFill="1" applyBorder="1" applyAlignment="1">
      <alignment/>
    </xf>
    <xf numFmtId="49" fontId="4" fillId="33" borderId="24" xfId="0" applyNumberFormat="1" applyFont="1" applyFill="1" applyBorder="1" applyAlignment="1">
      <alignment horizontal="center"/>
    </xf>
    <xf numFmtId="0" fontId="4" fillId="33" borderId="13" xfId="0" applyNumberFormat="1" applyFont="1" applyFill="1" applyBorder="1" applyAlignment="1">
      <alignment wrapText="1"/>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0" fontId="7" fillId="33" borderId="13" xfId="0" applyFont="1" applyFill="1" applyBorder="1" applyAlignment="1">
      <alignment wrapText="1"/>
    </xf>
    <xf numFmtId="49" fontId="6" fillId="33" borderId="24" xfId="0" applyNumberFormat="1" applyFont="1" applyFill="1" applyBorder="1" applyAlignment="1">
      <alignment wrapText="1"/>
    </xf>
    <xf numFmtId="0" fontId="6" fillId="33" borderId="13" xfId="0" applyNumberFormat="1" applyFont="1" applyFill="1" applyBorder="1" applyAlignment="1">
      <alignment wrapText="1"/>
    </xf>
    <xf numFmtId="0" fontId="6" fillId="33" borderId="32"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4" xfId="0" applyNumberFormat="1" applyFont="1" applyFill="1" applyBorder="1" applyAlignment="1">
      <alignment horizontal="center"/>
    </xf>
    <xf numFmtId="0" fontId="6" fillId="0" borderId="13" xfId="0" applyNumberFormat="1" applyFont="1" applyFill="1" applyBorder="1" applyAlignment="1">
      <alignment wrapText="1"/>
    </xf>
    <xf numFmtId="172" fontId="8" fillId="0" borderId="13" xfId="0" applyNumberFormat="1" applyFont="1" applyFill="1" applyBorder="1" applyAlignment="1">
      <alignment/>
    </xf>
    <xf numFmtId="0" fontId="1" fillId="0" borderId="24" xfId="0" applyFont="1" applyFill="1" applyBorder="1" applyAlignment="1">
      <alignment/>
    </xf>
    <xf numFmtId="172" fontId="6" fillId="0" borderId="13" xfId="0" applyNumberFormat="1" applyFont="1" applyFill="1" applyBorder="1" applyAlignment="1">
      <alignment/>
    </xf>
    <xf numFmtId="0" fontId="6" fillId="0" borderId="27" xfId="0" applyFont="1" applyFill="1" applyBorder="1" applyAlignment="1">
      <alignment horizontal="center"/>
    </xf>
    <xf numFmtId="49" fontId="4" fillId="0" borderId="25" xfId="0" applyNumberFormat="1" applyFont="1" applyFill="1" applyBorder="1" applyAlignment="1">
      <alignment horizontal="center"/>
    </xf>
    <xf numFmtId="49" fontId="4" fillId="0" borderId="33" xfId="0" applyNumberFormat="1" applyFont="1" applyFill="1" applyBorder="1" applyAlignment="1">
      <alignment horizontal="center"/>
    </xf>
    <xf numFmtId="49" fontId="4" fillId="0" borderId="34" xfId="0" applyNumberFormat="1" applyFont="1" applyFill="1" applyBorder="1" applyAlignment="1">
      <alignment horizontal="center"/>
    </xf>
    <xf numFmtId="49" fontId="4" fillId="0" borderId="0" xfId="0" applyNumberFormat="1" applyFont="1" applyFill="1" applyBorder="1" applyAlignment="1">
      <alignment horizontal="center"/>
    </xf>
    <xf numFmtId="172" fontId="8" fillId="0" borderId="27" xfId="0" applyNumberFormat="1" applyFont="1" applyFill="1" applyBorder="1" applyAlignment="1">
      <alignment/>
    </xf>
    <xf numFmtId="0" fontId="1" fillId="0" borderId="0" xfId="0" applyFont="1" applyFill="1" applyAlignment="1">
      <alignment/>
    </xf>
    <xf numFmtId="172" fontId="6" fillId="0" borderId="27" xfId="0" applyNumberFormat="1" applyFont="1" applyFill="1" applyBorder="1" applyAlignment="1">
      <alignment/>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5" xfId="0" applyNumberFormat="1" applyFont="1" applyFill="1" applyBorder="1" applyAlignment="1">
      <alignment horizontal="center"/>
    </xf>
    <xf numFmtId="0" fontId="7" fillId="0" borderId="29" xfId="0" applyNumberFormat="1" applyFont="1" applyFill="1" applyBorder="1" applyAlignment="1">
      <alignment horizontal="left" vertical="top" wrapText="1"/>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9" xfId="0" applyFont="1" applyFill="1" applyBorder="1" applyAlignment="1">
      <alignment wrapText="1"/>
    </xf>
    <xf numFmtId="172" fontId="6" fillId="33" borderId="29" xfId="0" applyNumberFormat="1" applyFont="1" applyFill="1" applyBorder="1" applyAlignment="1">
      <alignment horizontal="right"/>
    </xf>
    <xf numFmtId="172" fontId="4" fillId="33" borderId="35" xfId="0" applyNumberFormat="1" applyFont="1" applyFill="1" applyBorder="1" applyAlignment="1">
      <alignment horizontal="right"/>
    </xf>
    <xf numFmtId="172" fontId="6" fillId="33" borderId="35" xfId="0" applyNumberFormat="1" applyFont="1" applyFill="1" applyBorder="1" applyAlignment="1">
      <alignment horizontal="right"/>
    </xf>
    <xf numFmtId="172" fontId="4" fillId="33" borderId="36" xfId="0" applyNumberFormat="1" applyFont="1" applyFill="1" applyBorder="1" applyAlignment="1">
      <alignment/>
    </xf>
    <xf numFmtId="172" fontId="4" fillId="33" borderId="29" xfId="0" applyNumberFormat="1" applyFont="1" applyFill="1" applyBorder="1" applyAlignment="1">
      <alignment horizontal="right"/>
    </xf>
    <xf numFmtId="172" fontId="4" fillId="33" borderId="29" xfId="0" applyNumberFormat="1" applyFont="1" applyFill="1" applyBorder="1" applyAlignment="1">
      <alignment/>
    </xf>
    <xf numFmtId="172" fontId="4" fillId="33" borderId="37" xfId="0" applyNumberFormat="1" applyFont="1" applyFill="1" applyBorder="1" applyAlignment="1">
      <alignment horizontal="right"/>
    </xf>
    <xf numFmtId="173" fontId="6" fillId="33" borderId="35" xfId="0" applyNumberFormat="1" applyFont="1" applyFill="1" applyBorder="1" applyAlignment="1">
      <alignment horizontal="right"/>
    </xf>
    <xf numFmtId="173" fontId="6" fillId="0" borderId="27" xfId="0" applyNumberFormat="1" applyFont="1" applyBorder="1" applyAlignment="1">
      <alignment horizontal="right"/>
    </xf>
    <xf numFmtId="173" fontId="6" fillId="0" borderId="13" xfId="0" applyNumberFormat="1" applyFont="1" applyBorder="1" applyAlignment="1">
      <alignment horizontal="right"/>
    </xf>
    <xf numFmtId="173" fontId="6" fillId="33" borderId="27" xfId="0" applyNumberFormat="1" applyFont="1" applyFill="1" applyBorder="1" applyAlignment="1">
      <alignment horizontal="right"/>
    </xf>
    <xf numFmtId="173" fontId="6" fillId="0" borderId="38" xfId="0" applyNumberFormat="1" applyFont="1" applyBorder="1" applyAlignment="1">
      <alignment horizontal="right"/>
    </xf>
    <xf numFmtId="173" fontId="6" fillId="33" borderId="13" xfId="0" applyNumberFormat="1" applyFont="1" applyFill="1" applyBorder="1" applyAlignment="1">
      <alignment horizontal="right"/>
    </xf>
    <xf numFmtId="173" fontId="6" fillId="0" borderId="28" xfId="0" applyNumberFormat="1" applyFont="1" applyBorder="1" applyAlignment="1">
      <alignment horizontal="right"/>
    </xf>
    <xf numFmtId="172" fontId="4" fillId="33" borderId="29" xfId="0" applyNumberFormat="1" applyFont="1" applyFill="1" applyBorder="1" applyAlignment="1">
      <alignment/>
    </xf>
    <xf numFmtId="49" fontId="4" fillId="33" borderId="12" xfId="0" applyNumberFormat="1" applyFont="1" applyFill="1" applyBorder="1" applyAlignment="1">
      <alignment horizontal="center"/>
    </xf>
    <xf numFmtId="172" fontId="4" fillId="33" borderId="13" xfId="0" applyNumberFormat="1" applyFont="1" applyFill="1" applyBorder="1" applyAlignment="1">
      <alignment horizontal="right"/>
    </xf>
    <xf numFmtId="172" fontId="4" fillId="33" borderId="29" xfId="0" applyNumberFormat="1" applyFont="1" applyFill="1" applyBorder="1" applyAlignment="1">
      <alignment horizontal="right"/>
    </xf>
    <xf numFmtId="173" fontId="4" fillId="0" borderId="27" xfId="0" applyNumberFormat="1" applyFont="1" applyBorder="1" applyAlignment="1">
      <alignment horizontal="right"/>
    </xf>
    <xf numFmtId="172" fontId="4" fillId="33" borderId="28" xfId="0" applyNumberFormat="1" applyFont="1" applyFill="1" applyBorder="1" applyAlignment="1">
      <alignment horizontal="right"/>
    </xf>
    <xf numFmtId="49" fontId="11" fillId="33" borderId="0" xfId="0" applyNumberFormat="1" applyFont="1" applyFill="1" applyAlignment="1">
      <alignment/>
    </xf>
    <xf numFmtId="172" fontId="4" fillId="33" borderId="13" xfId="0" applyNumberFormat="1" applyFont="1" applyFill="1" applyBorder="1" applyAlignment="1">
      <alignment/>
    </xf>
    <xf numFmtId="173" fontId="4" fillId="0" borderId="13" xfId="0" applyNumberFormat="1" applyFont="1" applyBorder="1" applyAlignment="1">
      <alignment horizontal="right"/>
    </xf>
    <xf numFmtId="49" fontId="4" fillId="33" borderId="15" xfId="0" applyNumberFormat="1" applyFont="1" applyFill="1" applyBorder="1" applyAlignment="1">
      <alignment vertical="center" wrapText="1"/>
    </xf>
    <xf numFmtId="49" fontId="11" fillId="0" borderId="0" xfId="0" applyNumberFormat="1" applyFont="1" applyAlignment="1">
      <alignment/>
    </xf>
    <xf numFmtId="0" fontId="4" fillId="33" borderId="15" xfId="0" applyNumberFormat="1" applyFont="1" applyFill="1" applyBorder="1" applyAlignment="1">
      <alignment wrapText="1"/>
    </xf>
    <xf numFmtId="172" fontId="4" fillId="33" borderId="27" xfId="0" applyNumberFormat="1" applyFont="1" applyFill="1" applyBorder="1" applyAlignment="1">
      <alignment/>
    </xf>
    <xf numFmtId="172" fontId="4" fillId="33" borderId="36" xfId="0" applyNumberFormat="1" applyFont="1" applyFill="1" applyBorder="1" applyAlignment="1">
      <alignment/>
    </xf>
    <xf numFmtId="0" fontId="4" fillId="33" borderId="17" xfId="0" applyNumberFormat="1" applyFont="1" applyFill="1" applyBorder="1" applyAlignment="1">
      <alignment horizontal="left" wrapText="1"/>
    </xf>
    <xf numFmtId="172" fontId="4" fillId="33" borderId="39" xfId="0" applyNumberFormat="1" applyFont="1" applyFill="1" applyBorder="1" applyAlignment="1">
      <alignment/>
    </xf>
    <xf numFmtId="172" fontId="4" fillId="33" borderId="40" xfId="0" applyNumberFormat="1" applyFont="1" applyFill="1" applyBorder="1" applyAlignment="1">
      <alignment/>
    </xf>
    <xf numFmtId="49" fontId="4" fillId="33" borderId="23" xfId="0" applyNumberFormat="1" applyFont="1" applyFill="1" applyBorder="1" applyAlignment="1">
      <alignment horizontal="center"/>
    </xf>
    <xf numFmtId="49" fontId="4" fillId="33" borderId="25" xfId="0" applyNumberFormat="1" applyFont="1" applyFill="1" applyBorder="1" applyAlignment="1">
      <alignment horizontal="center"/>
    </xf>
    <xf numFmtId="0" fontId="4" fillId="33" borderId="39" xfId="0" applyFont="1" applyFill="1" applyBorder="1" applyAlignment="1">
      <alignment horizontal="center"/>
    </xf>
    <xf numFmtId="49" fontId="4" fillId="33" borderId="41" xfId="0" applyNumberFormat="1" applyFont="1" applyFill="1" applyBorder="1" applyAlignment="1">
      <alignment horizontal="center"/>
    </xf>
    <xf numFmtId="49" fontId="4" fillId="33" borderId="42" xfId="0" applyNumberFormat="1" applyFont="1" applyFill="1" applyBorder="1" applyAlignment="1">
      <alignment horizontal="center"/>
    </xf>
    <xf numFmtId="49" fontId="4" fillId="33" borderId="43" xfId="0" applyNumberFormat="1" applyFont="1" applyFill="1" applyBorder="1" applyAlignment="1">
      <alignment horizontal="center"/>
    </xf>
    <xf numFmtId="49" fontId="4" fillId="33" borderId="44" xfId="0" applyNumberFormat="1" applyFont="1" applyFill="1" applyBorder="1" applyAlignment="1">
      <alignment horizontal="center"/>
    </xf>
    <xf numFmtId="172" fontId="1" fillId="0" borderId="0" xfId="0" applyNumberFormat="1" applyFont="1" applyAlignment="1">
      <alignment/>
    </xf>
    <xf numFmtId="172" fontId="4" fillId="33" borderId="26" xfId="0" applyNumberFormat="1" applyFont="1" applyFill="1" applyBorder="1" applyAlignment="1">
      <alignment/>
    </xf>
    <xf numFmtId="49" fontId="4" fillId="33" borderId="12"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45" xfId="0" applyNumberFormat="1" applyFont="1" applyFill="1" applyBorder="1" applyAlignment="1">
      <alignment horizontal="center"/>
    </xf>
    <xf numFmtId="0" fontId="6" fillId="33" borderId="17" xfId="0" applyNumberFormat="1" applyFont="1" applyFill="1" applyBorder="1" applyAlignment="1">
      <alignment wrapText="1"/>
    </xf>
    <xf numFmtId="173" fontId="6" fillId="0" borderId="29" xfId="0" applyNumberFormat="1" applyFont="1" applyBorder="1" applyAlignment="1">
      <alignment horizontal="right"/>
    </xf>
    <xf numFmtId="49" fontId="4" fillId="33" borderId="30" xfId="0" applyNumberFormat="1" applyFont="1" applyFill="1" applyBorder="1" applyAlignment="1">
      <alignment horizontal="center"/>
    </xf>
    <xf numFmtId="172" fontId="4" fillId="33" borderId="28" xfId="0" applyNumberFormat="1" applyFont="1" applyFill="1" applyBorder="1" applyAlignment="1">
      <alignment/>
    </xf>
    <xf numFmtId="0" fontId="11" fillId="0" borderId="31" xfId="0" applyFont="1" applyBorder="1" applyAlignment="1">
      <alignment/>
    </xf>
    <xf numFmtId="172" fontId="4" fillId="33" borderId="35" xfId="0" applyNumberFormat="1" applyFont="1" applyFill="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3" borderId="0" xfId="0" applyFont="1" applyFill="1" applyAlignment="1">
      <alignment/>
    </xf>
    <xf numFmtId="0" fontId="1" fillId="0" borderId="0" xfId="0" applyFont="1" applyAlignment="1">
      <alignment/>
    </xf>
    <xf numFmtId="0" fontId="0" fillId="0" borderId="0" xfId="0" applyAlignment="1">
      <alignment/>
    </xf>
    <xf numFmtId="173" fontId="6" fillId="33" borderId="28" xfId="0" applyNumberFormat="1" applyFont="1" applyFill="1" applyBorder="1" applyAlignment="1">
      <alignment horizontal="right"/>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46" xfId="0" applyNumberFormat="1" applyFont="1" applyBorder="1" applyAlignment="1">
      <alignment horizontal="center"/>
    </xf>
    <xf numFmtId="49" fontId="6" fillId="0" borderId="20" xfId="0" applyNumberFormat="1" applyFont="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0" fontId="5" fillId="0" borderId="3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7" xfId="0" applyFont="1" applyBorder="1" applyAlignment="1">
      <alignment horizontal="center" vertical="center" wrapText="1"/>
    </xf>
    <xf numFmtId="49" fontId="4" fillId="33" borderId="48" xfId="0" applyNumberFormat="1" applyFont="1" applyFill="1" applyBorder="1" applyAlignment="1">
      <alignment horizontal="center"/>
    </xf>
    <xf numFmtId="49" fontId="4" fillId="33" borderId="42" xfId="0" applyNumberFormat="1" applyFont="1" applyFill="1" applyBorder="1" applyAlignment="1">
      <alignment horizontal="center"/>
    </xf>
    <xf numFmtId="49" fontId="4" fillId="33" borderId="11" xfId="0" applyNumberFormat="1" applyFont="1" applyFill="1" applyBorder="1" applyAlignment="1">
      <alignment horizontal="center" shrinkToFit="1"/>
    </xf>
    <xf numFmtId="49" fontId="4" fillId="33" borderId="12" xfId="0" applyNumberFormat="1" applyFont="1" applyFill="1" applyBorder="1" applyAlignment="1">
      <alignment horizontal="center" shrinkToFit="1"/>
    </xf>
    <xf numFmtId="0" fontId="9" fillId="0" borderId="0" xfId="0" applyFont="1" applyAlignment="1">
      <alignment horizontal="left" wrapText="1"/>
    </xf>
    <xf numFmtId="0" fontId="0" fillId="0" borderId="0" xfId="0" applyAlignment="1">
      <alignment horizontal="left"/>
    </xf>
    <xf numFmtId="0" fontId="0" fillId="0" borderId="0" xfId="0" applyAlignment="1">
      <alignment/>
    </xf>
    <xf numFmtId="0" fontId="1" fillId="0" borderId="0" xfId="0" applyFont="1" applyAlignment="1">
      <alignment/>
    </xf>
    <xf numFmtId="0" fontId="15"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5"/>
  <sheetViews>
    <sheetView tabSelected="1" zoomScale="125" zoomScaleNormal="125" zoomScalePageLayoutView="0" workbookViewId="0" topLeftCell="A68">
      <selection activeCell="A80" sqref="A80:K80"/>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5" hidden="1" customWidth="1"/>
    <col min="12" max="12" width="10.00390625" style="1" hidden="1" customWidth="1"/>
    <col min="13" max="13" width="9.125" style="1" hidden="1" customWidth="1"/>
    <col min="14" max="14" width="10.875" style="1" hidden="1" customWidth="1"/>
    <col min="15" max="15" width="11.75390625" style="1" hidden="1" customWidth="1"/>
    <col min="16" max="16384" width="9.125" style="1" customWidth="1"/>
  </cols>
  <sheetData>
    <row r="1" spans="10:15" ht="0.75" customHeight="1">
      <c r="J1" s="190"/>
      <c r="K1" s="190"/>
      <c r="L1" s="191"/>
      <c r="M1" s="191"/>
      <c r="N1" s="191"/>
      <c r="O1" s="191"/>
    </row>
    <row r="2" spans="10:15" ht="12.75" hidden="1">
      <c r="J2" s="192"/>
      <c r="K2" s="192"/>
      <c r="L2" s="191"/>
      <c r="M2" s="191"/>
      <c r="N2" s="191"/>
      <c r="O2" s="191"/>
    </row>
    <row r="3" spans="10:15" ht="12.75" hidden="1">
      <c r="J3" s="193"/>
      <c r="K3" s="193"/>
      <c r="L3" s="194"/>
      <c r="M3" s="194"/>
      <c r="N3" s="194"/>
      <c r="O3" s="194"/>
    </row>
    <row r="4" spans="10:15" ht="15" hidden="1">
      <c r="J4" s="196"/>
      <c r="K4" s="196"/>
      <c r="L4" s="196"/>
      <c r="M4" s="196"/>
      <c r="N4" s="196"/>
      <c r="O4" s="196"/>
    </row>
    <row r="5" spans="10:17" ht="12.75">
      <c r="J5" s="192" t="s">
        <v>118</v>
      </c>
      <c r="K5" s="191"/>
      <c r="L5" s="191"/>
      <c r="M5" s="191"/>
      <c r="N5" s="191"/>
      <c r="O5" s="191"/>
      <c r="P5" s="191"/>
      <c r="Q5" s="225"/>
    </row>
    <row r="6" spans="1:18" ht="12.75">
      <c r="A6" s="226" t="s">
        <v>114</v>
      </c>
      <c r="B6" s="225"/>
      <c r="C6" s="225"/>
      <c r="D6" s="225"/>
      <c r="E6" s="225"/>
      <c r="F6" s="225"/>
      <c r="G6" s="225"/>
      <c r="H6" s="225"/>
      <c r="I6" s="225"/>
      <c r="J6" s="225"/>
      <c r="K6" s="225"/>
      <c r="L6" s="225"/>
      <c r="M6" s="225"/>
      <c r="N6" s="225"/>
      <c r="O6" s="225"/>
      <c r="P6" s="225"/>
      <c r="Q6" s="225"/>
      <c r="R6" s="225"/>
    </row>
    <row r="7" spans="1:18" ht="12.75">
      <c r="A7" s="187"/>
      <c r="B7" s="188"/>
      <c r="C7" s="188"/>
      <c r="D7" s="188"/>
      <c r="E7" s="188"/>
      <c r="F7" s="188"/>
      <c r="G7" s="188"/>
      <c r="H7" s="188"/>
      <c r="I7" s="188"/>
      <c r="J7" s="188"/>
      <c r="K7" s="188"/>
      <c r="L7" s="188"/>
      <c r="M7" s="188"/>
      <c r="N7" s="188"/>
      <c r="O7" s="188"/>
      <c r="P7" s="227" t="s">
        <v>117</v>
      </c>
      <c r="Q7" s="227"/>
      <c r="R7" s="188"/>
    </row>
    <row r="8" spans="1:25" ht="17.25" customHeight="1">
      <c r="A8" s="223" t="s">
        <v>115</v>
      </c>
      <c r="B8" s="224"/>
      <c r="C8" s="224"/>
      <c r="D8" s="224"/>
      <c r="E8" s="224"/>
      <c r="F8" s="224"/>
      <c r="G8" s="224"/>
      <c r="H8" s="224"/>
      <c r="I8" s="224"/>
      <c r="J8" s="224"/>
      <c r="K8" s="224"/>
      <c r="L8" s="224"/>
      <c r="M8" s="224"/>
      <c r="N8" s="224"/>
      <c r="O8" s="224"/>
      <c r="P8" s="224"/>
      <c r="Q8" s="224"/>
      <c r="R8" s="224"/>
      <c r="S8" s="224"/>
      <c r="T8" s="224"/>
      <c r="U8" s="224"/>
      <c r="V8" s="224"/>
      <c r="W8" s="224"/>
      <c r="X8" s="224"/>
      <c r="Y8" s="224"/>
    </row>
    <row r="9" spans="1:25" ht="9.75" customHeight="1" thickBot="1">
      <c r="A9" s="224"/>
      <c r="B9" s="224"/>
      <c r="C9" s="224"/>
      <c r="D9" s="224"/>
      <c r="E9" s="224"/>
      <c r="F9" s="224"/>
      <c r="G9" s="224"/>
      <c r="H9" s="224"/>
      <c r="I9" s="224"/>
      <c r="J9" s="224"/>
      <c r="K9" s="224"/>
      <c r="L9" s="224"/>
      <c r="M9" s="224"/>
      <c r="N9" s="224"/>
      <c r="O9" s="224"/>
      <c r="P9" s="224"/>
      <c r="Q9" s="224"/>
      <c r="R9" s="224"/>
      <c r="S9" s="224"/>
      <c r="T9" s="224"/>
      <c r="U9" s="224"/>
      <c r="V9" s="224"/>
      <c r="W9" s="224"/>
      <c r="X9" s="224"/>
      <c r="Y9" s="224"/>
    </row>
    <row r="10" ht="12" hidden="1" thickBot="1"/>
    <row r="11" spans="1:17" ht="75.75" customHeight="1" thickBot="1">
      <c r="A11" s="63" t="s">
        <v>5</v>
      </c>
      <c r="B11" s="213" t="s">
        <v>47</v>
      </c>
      <c r="C11" s="214"/>
      <c r="D11" s="214"/>
      <c r="E11" s="214"/>
      <c r="F11" s="214"/>
      <c r="G11" s="214"/>
      <c r="H11" s="214"/>
      <c r="I11" s="215"/>
      <c r="J11" s="4" t="s">
        <v>48</v>
      </c>
      <c r="K11" s="46" t="s">
        <v>72</v>
      </c>
      <c r="L11" s="61" t="s">
        <v>73</v>
      </c>
      <c r="M11" s="59" t="s">
        <v>70</v>
      </c>
      <c r="N11" s="59" t="s">
        <v>70</v>
      </c>
      <c r="O11" s="60" t="s">
        <v>71</v>
      </c>
      <c r="P11" s="60" t="s">
        <v>113</v>
      </c>
      <c r="Q11" s="60" t="s">
        <v>116</v>
      </c>
    </row>
    <row r="12" spans="1:17" ht="12" customHeight="1" thickBot="1">
      <c r="A12" s="40">
        <v>1</v>
      </c>
      <c r="B12" s="216">
        <v>2</v>
      </c>
      <c r="C12" s="217"/>
      <c r="D12" s="217"/>
      <c r="E12" s="217"/>
      <c r="F12" s="217"/>
      <c r="G12" s="217"/>
      <c r="H12" s="217"/>
      <c r="I12" s="218"/>
      <c r="J12" s="5">
        <v>3</v>
      </c>
      <c r="K12" s="35">
        <v>4</v>
      </c>
      <c r="L12" s="35">
        <v>5</v>
      </c>
      <c r="M12" s="35">
        <v>4</v>
      </c>
      <c r="N12" s="35"/>
      <c r="O12" s="35">
        <v>6</v>
      </c>
      <c r="P12" s="35">
        <v>13</v>
      </c>
      <c r="Q12" s="35">
        <v>14</v>
      </c>
    </row>
    <row r="13" spans="1:17" ht="15" customHeight="1">
      <c r="A13" s="166">
        <v>1</v>
      </c>
      <c r="B13" s="167" t="s">
        <v>2</v>
      </c>
      <c r="C13" s="168" t="s">
        <v>0</v>
      </c>
      <c r="D13" s="169" t="s">
        <v>3</v>
      </c>
      <c r="E13" s="219" t="s">
        <v>4</v>
      </c>
      <c r="F13" s="220"/>
      <c r="G13" s="169" t="s">
        <v>3</v>
      </c>
      <c r="H13" s="169" t="s">
        <v>1</v>
      </c>
      <c r="I13" s="170" t="s">
        <v>2</v>
      </c>
      <c r="J13" s="161" t="s">
        <v>30</v>
      </c>
      <c r="K13" s="162">
        <f>SUM(K15,K18,K21,K24,K25,K35,K28,K30,K32,)</f>
        <v>35679</v>
      </c>
      <c r="L13" s="162">
        <f>SUM(L15,L18,L21,L24,L25,L35,L28,L30,L32,)</f>
        <v>19437.500000000004</v>
      </c>
      <c r="M13" s="162">
        <f>SUM(M15,M18,M21,M24,M25,M35,M28,M30,M32,)</f>
        <v>0</v>
      </c>
      <c r="N13" s="162">
        <f>SUM(N15,N18,N21,N24,N25,N35,N28,N30,N32,)</f>
        <v>25610.5</v>
      </c>
      <c r="O13" s="162">
        <f>SUM(O15,O18,O21,O24,O25,O35,O28,O30,O32,)</f>
        <v>28309.4</v>
      </c>
      <c r="P13" s="163">
        <f>SUM(P15,P18,P21,P24,P25,P35,P28,P30,P32,P16)</f>
        <v>51656.399999999994</v>
      </c>
      <c r="Q13" s="172">
        <f>SUM(Q15,Q18,Q21,Q24,Q25,Q35,Q28,Q30,Q32,Q16)</f>
        <v>53419.5</v>
      </c>
    </row>
    <row r="14" spans="1:19" ht="12" customHeight="1">
      <c r="A14" s="41">
        <v>2</v>
      </c>
      <c r="B14" s="148" t="s">
        <v>2</v>
      </c>
      <c r="C14" s="148" t="s">
        <v>0</v>
      </c>
      <c r="D14" s="23" t="s">
        <v>6</v>
      </c>
      <c r="E14" s="221" t="s">
        <v>4</v>
      </c>
      <c r="F14" s="222"/>
      <c r="G14" s="23" t="s">
        <v>3</v>
      </c>
      <c r="H14" s="23" t="s">
        <v>1</v>
      </c>
      <c r="I14" s="164" t="s">
        <v>2</v>
      </c>
      <c r="J14" s="158" t="s">
        <v>31</v>
      </c>
      <c r="K14" s="159">
        <f aca="true" t="shared" si="0" ref="K14:Q14">K15</f>
        <v>21241.3</v>
      </c>
      <c r="L14" s="159">
        <f t="shared" si="0"/>
        <v>15920.9</v>
      </c>
      <c r="M14" s="159">
        <f t="shared" si="0"/>
        <v>0</v>
      </c>
      <c r="N14" s="159">
        <f t="shared" si="0"/>
        <v>21240</v>
      </c>
      <c r="O14" s="159">
        <f t="shared" si="0"/>
        <v>21870</v>
      </c>
      <c r="P14" s="160">
        <f t="shared" si="0"/>
        <v>32130</v>
      </c>
      <c r="Q14" s="154">
        <f t="shared" si="0"/>
        <v>33730</v>
      </c>
      <c r="S14" s="171"/>
    </row>
    <row r="15" spans="1:17" ht="12" customHeight="1">
      <c r="A15" s="30">
        <v>3</v>
      </c>
      <c r="B15" s="39" t="s">
        <v>2</v>
      </c>
      <c r="C15" s="62" t="s">
        <v>0</v>
      </c>
      <c r="D15" s="21" t="s">
        <v>6</v>
      </c>
      <c r="E15" s="207" t="s">
        <v>7</v>
      </c>
      <c r="F15" s="208"/>
      <c r="G15" s="21" t="s">
        <v>6</v>
      </c>
      <c r="H15" s="21" t="s">
        <v>1</v>
      </c>
      <c r="I15" s="31" t="s">
        <v>8</v>
      </c>
      <c r="J15" s="32" t="s">
        <v>32</v>
      </c>
      <c r="K15" s="48">
        <v>21241.3</v>
      </c>
      <c r="L15" s="48">
        <v>15920.9</v>
      </c>
      <c r="N15" s="48">
        <v>21240</v>
      </c>
      <c r="O15" s="48">
        <v>21870</v>
      </c>
      <c r="P15" s="142">
        <v>32130</v>
      </c>
      <c r="Q15" s="144">
        <v>33730</v>
      </c>
    </row>
    <row r="16" spans="1:17" ht="39" customHeight="1">
      <c r="A16" s="41">
        <v>4</v>
      </c>
      <c r="B16" s="179" t="s">
        <v>2</v>
      </c>
      <c r="C16" s="173" t="s">
        <v>0</v>
      </c>
      <c r="D16" s="23" t="s">
        <v>92</v>
      </c>
      <c r="E16" s="221" t="s">
        <v>4</v>
      </c>
      <c r="F16" s="222"/>
      <c r="G16" s="23" t="s">
        <v>3</v>
      </c>
      <c r="H16" s="23" t="s">
        <v>1</v>
      </c>
      <c r="I16" s="164" t="s">
        <v>2</v>
      </c>
      <c r="J16" s="158" t="s">
        <v>111</v>
      </c>
      <c r="K16" s="180"/>
      <c r="L16" s="180"/>
      <c r="M16" s="181"/>
      <c r="N16" s="180"/>
      <c r="O16" s="180"/>
      <c r="P16" s="182">
        <f>P17</f>
        <v>9410</v>
      </c>
      <c r="Q16" s="154">
        <f>Q17</f>
        <v>9410</v>
      </c>
    </row>
    <row r="17" spans="1:17" ht="23.25" customHeight="1">
      <c r="A17" s="83">
        <v>5</v>
      </c>
      <c r="B17" s="39" t="s">
        <v>2</v>
      </c>
      <c r="C17" s="175" t="s">
        <v>0</v>
      </c>
      <c r="D17" s="36" t="s">
        <v>92</v>
      </c>
      <c r="E17" s="174" t="s">
        <v>10</v>
      </c>
      <c r="F17" s="175" t="s">
        <v>2</v>
      </c>
      <c r="G17" s="36" t="s">
        <v>6</v>
      </c>
      <c r="H17" s="36" t="s">
        <v>1</v>
      </c>
      <c r="I17" s="176" t="s">
        <v>8</v>
      </c>
      <c r="J17" s="177" t="s">
        <v>112</v>
      </c>
      <c r="K17" s="47"/>
      <c r="L17" s="47"/>
      <c r="N17" s="47"/>
      <c r="O17" s="47"/>
      <c r="P17" s="178">
        <v>9410</v>
      </c>
      <c r="Q17" s="146">
        <v>9410</v>
      </c>
    </row>
    <row r="18" spans="1:17" ht="12.75">
      <c r="A18" s="41">
        <v>6</v>
      </c>
      <c r="B18" s="148" t="s">
        <v>2</v>
      </c>
      <c r="C18" s="148" t="s">
        <v>0</v>
      </c>
      <c r="D18" s="23" t="s">
        <v>9</v>
      </c>
      <c r="E18" s="209" t="s">
        <v>4</v>
      </c>
      <c r="F18" s="210"/>
      <c r="G18" s="23" t="s">
        <v>3</v>
      </c>
      <c r="H18" s="23" t="s">
        <v>1</v>
      </c>
      <c r="I18" s="164" t="s">
        <v>2</v>
      </c>
      <c r="J18" s="158" t="s">
        <v>33</v>
      </c>
      <c r="K18" s="159">
        <f>SUM(K19:K20)</f>
        <v>762</v>
      </c>
      <c r="L18" s="159">
        <f>SUM(L19:L20)</f>
        <v>762.3</v>
      </c>
      <c r="M18" s="159">
        <f>SUM(M19:M20)</f>
        <v>0</v>
      </c>
      <c r="N18" s="159">
        <f>SUM(N19:N20)</f>
        <v>792</v>
      </c>
      <c r="O18" s="159">
        <f>SUM(O19:O20)</f>
        <v>815</v>
      </c>
      <c r="P18" s="160">
        <f>P19+P20</f>
        <v>865</v>
      </c>
      <c r="Q18" s="159">
        <f>Q19+Q20</f>
        <v>865</v>
      </c>
    </row>
    <row r="19" spans="1:17" ht="25.5">
      <c r="A19" s="30">
        <v>7</v>
      </c>
      <c r="B19" s="39" t="s">
        <v>2</v>
      </c>
      <c r="C19" s="62" t="s">
        <v>0</v>
      </c>
      <c r="D19" s="21" t="s">
        <v>9</v>
      </c>
      <c r="E19" s="207" t="s">
        <v>7</v>
      </c>
      <c r="F19" s="208"/>
      <c r="G19" s="21" t="s">
        <v>10</v>
      </c>
      <c r="H19" s="21" t="s">
        <v>1</v>
      </c>
      <c r="I19" s="31" t="s">
        <v>8</v>
      </c>
      <c r="J19" s="32" t="s">
        <v>34</v>
      </c>
      <c r="K19" s="48">
        <v>750</v>
      </c>
      <c r="L19" s="48">
        <v>751</v>
      </c>
      <c r="N19" s="48">
        <v>790</v>
      </c>
      <c r="O19" s="48">
        <v>810</v>
      </c>
      <c r="P19" s="142">
        <v>835</v>
      </c>
      <c r="Q19" s="142">
        <v>835</v>
      </c>
    </row>
    <row r="20" spans="1:17" ht="12.75">
      <c r="A20" s="30">
        <v>8</v>
      </c>
      <c r="B20" s="62" t="s">
        <v>2</v>
      </c>
      <c r="C20" s="62" t="s">
        <v>0</v>
      </c>
      <c r="D20" s="21" t="s">
        <v>9</v>
      </c>
      <c r="E20" s="207" t="s">
        <v>11</v>
      </c>
      <c r="F20" s="208"/>
      <c r="G20" s="21" t="s">
        <v>6</v>
      </c>
      <c r="H20" s="21" t="s">
        <v>1</v>
      </c>
      <c r="I20" s="31" t="s">
        <v>8</v>
      </c>
      <c r="J20" s="32" t="s">
        <v>35</v>
      </c>
      <c r="K20" s="47">
        <v>12</v>
      </c>
      <c r="L20" s="47">
        <v>11.3</v>
      </c>
      <c r="N20" s="48">
        <v>2</v>
      </c>
      <c r="O20" s="48">
        <v>5</v>
      </c>
      <c r="P20" s="141">
        <v>30</v>
      </c>
      <c r="Q20" s="141">
        <v>30</v>
      </c>
    </row>
    <row r="21" spans="1:17" ht="14.25" customHeight="1">
      <c r="A21" s="41">
        <v>9</v>
      </c>
      <c r="B21" s="165" t="s">
        <v>2</v>
      </c>
      <c r="C21" s="148" t="s">
        <v>0</v>
      </c>
      <c r="D21" s="23" t="s">
        <v>12</v>
      </c>
      <c r="E21" s="209" t="s">
        <v>4</v>
      </c>
      <c r="F21" s="210"/>
      <c r="G21" s="23" t="s">
        <v>3</v>
      </c>
      <c r="H21" s="23" t="s">
        <v>1</v>
      </c>
      <c r="I21" s="164" t="s">
        <v>2</v>
      </c>
      <c r="J21" s="158" t="s">
        <v>37</v>
      </c>
      <c r="K21" s="149">
        <f aca="true" t="shared" si="1" ref="K21:Q21">SUM(K22:K23)</f>
        <v>1050</v>
      </c>
      <c r="L21" s="149">
        <f t="shared" si="1"/>
        <v>820.4</v>
      </c>
      <c r="M21" s="149">
        <f t="shared" si="1"/>
        <v>0</v>
      </c>
      <c r="N21" s="149">
        <f t="shared" si="1"/>
        <v>980</v>
      </c>
      <c r="O21" s="149">
        <f t="shared" si="1"/>
        <v>1000</v>
      </c>
      <c r="P21" s="150">
        <f t="shared" si="1"/>
        <v>1572.2</v>
      </c>
      <c r="Q21" s="149">
        <f t="shared" si="1"/>
        <v>1622.2</v>
      </c>
    </row>
    <row r="22" spans="1:17" ht="12.75">
      <c r="A22" s="30">
        <v>10</v>
      </c>
      <c r="B22" s="62" t="s">
        <v>2</v>
      </c>
      <c r="C22" s="62" t="s">
        <v>0</v>
      </c>
      <c r="D22" s="21" t="s">
        <v>12</v>
      </c>
      <c r="E22" s="207" t="s">
        <v>13</v>
      </c>
      <c r="F22" s="208"/>
      <c r="G22" s="21" t="s">
        <v>3</v>
      </c>
      <c r="H22" s="21" t="s">
        <v>1</v>
      </c>
      <c r="I22" s="31" t="s">
        <v>8</v>
      </c>
      <c r="J22" s="32" t="s">
        <v>36</v>
      </c>
      <c r="K22" s="47">
        <v>300</v>
      </c>
      <c r="L22" s="47">
        <v>182.5</v>
      </c>
      <c r="N22" s="48">
        <v>300</v>
      </c>
      <c r="O22" s="48">
        <v>300</v>
      </c>
      <c r="P22" s="141">
        <v>450</v>
      </c>
      <c r="Q22" s="141">
        <v>500</v>
      </c>
    </row>
    <row r="23" spans="1:17" s="2" customFormat="1" ht="12.75">
      <c r="A23" s="30">
        <v>11</v>
      </c>
      <c r="B23" s="39" t="s">
        <v>2</v>
      </c>
      <c r="C23" s="62" t="s">
        <v>0</v>
      </c>
      <c r="D23" s="21" t="s">
        <v>12</v>
      </c>
      <c r="E23" s="207" t="s">
        <v>15</v>
      </c>
      <c r="F23" s="208"/>
      <c r="G23" s="21" t="s">
        <v>3</v>
      </c>
      <c r="H23" s="21" t="s">
        <v>1</v>
      </c>
      <c r="I23" s="31" t="s">
        <v>8</v>
      </c>
      <c r="J23" s="22" t="s">
        <v>38</v>
      </c>
      <c r="K23" s="49">
        <v>750</v>
      </c>
      <c r="L23" s="49">
        <v>637.9</v>
      </c>
      <c r="N23" s="48">
        <v>680</v>
      </c>
      <c r="O23" s="48">
        <v>700</v>
      </c>
      <c r="P23" s="142">
        <v>1122.2</v>
      </c>
      <c r="Q23" s="142">
        <v>1122.2</v>
      </c>
    </row>
    <row r="24" spans="1:17" s="2" customFormat="1" ht="15" customHeight="1">
      <c r="A24" s="41">
        <v>12</v>
      </c>
      <c r="B24" s="148" t="s">
        <v>2</v>
      </c>
      <c r="C24" s="148" t="s">
        <v>0</v>
      </c>
      <c r="D24" s="23" t="s">
        <v>54</v>
      </c>
      <c r="E24" s="209" t="s">
        <v>4</v>
      </c>
      <c r="F24" s="210"/>
      <c r="G24" s="23" t="s">
        <v>3</v>
      </c>
      <c r="H24" s="23" t="s">
        <v>1</v>
      </c>
      <c r="I24" s="164" t="s">
        <v>2</v>
      </c>
      <c r="J24" s="25" t="s">
        <v>55</v>
      </c>
      <c r="K24" s="149">
        <v>25</v>
      </c>
      <c r="L24" s="149">
        <v>43.2</v>
      </c>
      <c r="M24" s="157"/>
      <c r="N24" s="154">
        <v>53</v>
      </c>
      <c r="O24" s="154">
        <v>40</v>
      </c>
      <c r="P24" s="151">
        <v>130</v>
      </c>
      <c r="Q24" s="151">
        <v>140</v>
      </c>
    </row>
    <row r="25" spans="1:17" s="2" customFormat="1" ht="38.25">
      <c r="A25" s="41">
        <v>13</v>
      </c>
      <c r="B25" s="148" t="s">
        <v>2</v>
      </c>
      <c r="C25" s="148" t="s">
        <v>0</v>
      </c>
      <c r="D25" s="23" t="s">
        <v>16</v>
      </c>
      <c r="E25" s="209" t="s">
        <v>4</v>
      </c>
      <c r="F25" s="210"/>
      <c r="G25" s="23" t="s">
        <v>3</v>
      </c>
      <c r="H25" s="23" t="s">
        <v>1</v>
      </c>
      <c r="I25" s="164" t="s">
        <v>2</v>
      </c>
      <c r="J25" s="25" t="s">
        <v>50</v>
      </c>
      <c r="K25" s="149">
        <f aca="true" t="shared" si="2" ref="K25:Q25">SUM(K26:K27)</f>
        <v>666.7</v>
      </c>
      <c r="L25" s="149">
        <f t="shared" si="2"/>
        <v>473.5</v>
      </c>
      <c r="M25" s="149">
        <f t="shared" si="2"/>
        <v>0</v>
      </c>
      <c r="N25" s="149">
        <f t="shared" si="2"/>
        <v>453</v>
      </c>
      <c r="O25" s="149">
        <f t="shared" si="2"/>
        <v>584.4</v>
      </c>
      <c r="P25" s="150">
        <f t="shared" si="2"/>
        <v>500</v>
      </c>
      <c r="Q25" s="149">
        <f t="shared" si="2"/>
        <v>500</v>
      </c>
    </row>
    <row r="26" spans="1:17" s="2" customFormat="1" ht="78" customHeight="1">
      <c r="A26" s="30">
        <v>14</v>
      </c>
      <c r="B26" s="62" t="s">
        <v>2</v>
      </c>
      <c r="C26" s="62" t="s">
        <v>0</v>
      </c>
      <c r="D26" s="21" t="s">
        <v>16</v>
      </c>
      <c r="E26" s="207" t="s">
        <v>20</v>
      </c>
      <c r="F26" s="208"/>
      <c r="G26" s="21" t="s">
        <v>3</v>
      </c>
      <c r="H26" s="21" t="s">
        <v>1</v>
      </c>
      <c r="I26" s="31" t="s">
        <v>21</v>
      </c>
      <c r="J26" s="33" t="s">
        <v>64</v>
      </c>
      <c r="K26" s="49">
        <v>445</v>
      </c>
      <c r="L26" s="49">
        <v>343.2</v>
      </c>
      <c r="N26" s="48">
        <v>350</v>
      </c>
      <c r="O26" s="48">
        <v>350</v>
      </c>
      <c r="P26" s="141">
        <v>500</v>
      </c>
      <c r="Q26" s="141">
        <v>500</v>
      </c>
    </row>
    <row r="27" spans="1:17" s="2" customFormat="1" ht="64.5" customHeight="1">
      <c r="A27" s="30">
        <v>15</v>
      </c>
      <c r="B27" s="65" t="s">
        <v>2</v>
      </c>
      <c r="C27" s="65" t="s">
        <v>0</v>
      </c>
      <c r="D27" s="21" t="s">
        <v>16</v>
      </c>
      <c r="E27" s="207" t="s">
        <v>39</v>
      </c>
      <c r="F27" s="208"/>
      <c r="G27" s="21" t="s">
        <v>3</v>
      </c>
      <c r="H27" s="21" t="s">
        <v>1</v>
      </c>
      <c r="I27" s="31" t="s">
        <v>21</v>
      </c>
      <c r="J27" s="34" t="s">
        <v>65</v>
      </c>
      <c r="K27" s="50">
        <f>209+12.7</f>
        <v>221.7</v>
      </c>
      <c r="L27" s="50">
        <v>130.3</v>
      </c>
      <c r="M27" s="70"/>
      <c r="N27" s="48">
        <v>103</v>
      </c>
      <c r="O27" s="48">
        <v>234.4</v>
      </c>
      <c r="P27" s="142">
        <v>0</v>
      </c>
      <c r="Q27" s="142">
        <v>0</v>
      </c>
    </row>
    <row r="28" spans="1:17" s="2" customFormat="1" ht="25.5">
      <c r="A28" s="41">
        <v>16</v>
      </c>
      <c r="B28" s="148" t="s">
        <v>2</v>
      </c>
      <c r="C28" s="148" t="s">
        <v>0</v>
      </c>
      <c r="D28" s="23" t="s">
        <v>17</v>
      </c>
      <c r="E28" s="209" t="s">
        <v>4</v>
      </c>
      <c r="F28" s="210"/>
      <c r="G28" s="23" t="s">
        <v>3</v>
      </c>
      <c r="H28" s="23" t="s">
        <v>1</v>
      </c>
      <c r="I28" s="164" t="s">
        <v>2</v>
      </c>
      <c r="J28" s="156" t="s">
        <v>40</v>
      </c>
      <c r="K28" s="149">
        <v>35</v>
      </c>
      <c r="L28" s="149">
        <f aca="true" t="shared" si="3" ref="L28:Q28">L29</f>
        <v>23.3</v>
      </c>
      <c r="M28" s="149">
        <f t="shared" si="3"/>
        <v>0</v>
      </c>
      <c r="N28" s="149">
        <f t="shared" si="3"/>
        <v>25</v>
      </c>
      <c r="O28" s="149">
        <f t="shared" si="3"/>
        <v>35</v>
      </c>
      <c r="P28" s="150">
        <f t="shared" si="3"/>
        <v>20</v>
      </c>
      <c r="Q28" s="149">
        <f t="shared" si="3"/>
        <v>21</v>
      </c>
    </row>
    <row r="29" spans="1:17" s="2" customFormat="1" ht="12.75">
      <c r="A29" s="30">
        <v>17</v>
      </c>
      <c r="B29" s="39" t="s">
        <v>2</v>
      </c>
      <c r="C29" s="65" t="s">
        <v>0</v>
      </c>
      <c r="D29" s="21" t="s">
        <v>17</v>
      </c>
      <c r="E29" s="207" t="s">
        <v>13</v>
      </c>
      <c r="F29" s="208"/>
      <c r="G29" s="21" t="s">
        <v>6</v>
      </c>
      <c r="H29" s="21" t="s">
        <v>1</v>
      </c>
      <c r="I29" s="31" t="s">
        <v>21</v>
      </c>
      <c r="J29" s="22" t="s">
        <v>41</v>
      </c>
      <c r="K29" s="50">
        <v>35</v>
      </c>
      <c r="L29" s="50">
        <v>23.3</v>
      </c>
      <c r="M29" s="70"/>
      <c r="N29" s="48">
        <v>25</v>
      </c>
      <c r="O29" s="48">
        <v>35</v>
      </c>
      <c r="P29" s="142">
        <v>20</v>
      </c>
      <c r="Q29" s="144">
        <v>21</v>
      </c>
    </row>
    <row r="30" spans="1:17" s="2" customFormat="1" ht="25.5">
      <c r="A30" s="41">
        <v>18</v>
      </c>
      <c r="B30" s="148" t="s">
        <v>2</v>
      </c>
      <c r="C30" s="148" t="s">
        <v>0</v>
      </c>
      <c r="D30" s="23" t="s">
        <v>18</v>
      </c>
      <c r="E30" s="209" t="s">
        <v>4</v>
      </c>
      <c r="F30" s="210"/>
      <c r="G30" s="23" t="s">
        <v>3</v>
      </c>
      <c r="H30" s="23" t="s">
        <v>1</v>
      </c>
      <c r="I30" s="164" t="s">
        <v>2</v>
      </c>
      <c r="J30" s="25" t="s">
        <v>51</v>
      </c>
      <c r="K30" s="149">
        <f aca="true" t="shared" si="4" ref="K30:Q30">K31</f>
        <v>1713</v>
      </c>
      <c r="L30" s="149">
        <f t="shared" si="4"/>
        <v>1344.9</v>
      </c>
      <c r="M30" s="149">
        <f t="shared" si="4"/>
        <v>0</v>
      </c>
      <c r="N30" s="149">
        <f t="shared" si="4"/>
        <v>2009.5</v>
      </c>
      <c r="O30" s="149">
        <f t="shared" si="4"/>
        <v>3815</v>
      </c>
      <c r="P30" s="150">
        <f t="shared" si="4"/>
        <v>3139.2</v>
      </c>
      <c r="Q30" s="149">
        <f t="shared" si="4"/>
        <v>3241.3</v>
      </c>
    </row>
    <row r="31" spans="1:17" s="2" customFormat="1" ht="12.75">
      <c r="A31" s="30">
        <v>19</v>
      </c>
      <c r="B31" s="39" t="s">
        <v>2</v>
      </c>
      <c r="C31" s="99" t="s">
        <v>0</v>
      </c>
      <c r="D31" s="21" t="s">
        <v>18</v>
      </c>
      <c r="E31" s="207" t="s">
        <v>13</v>
      </c>
      <c r="F31" s="208"/>
      <c r="G31" s="21" t="s">
        <v>3</v>
      </c>
      <c r="H31" s="21" t="s">
        <v>1</v>
      </c>
      <c r="I31" s="31" t="s">
        <v>23</v>
      </c>
      <c r="J31" s="34" t="s">
        <v>95</v>
      </c>
      <c r="K31" s="49">
        <v>1713</v>
      </c>
      <c r="L31" s="49">
        <v>1344.9</v>
      </c>
      <c r="M31" s="70"/>
      <c r="N31" s="48">
        <v>2009.5</v>
      </c>
      <c r="O31" s="48">
        <v>3815</v>
      </c>
      <c r="P31" s="142">
        <v>3139.2</v>
      </c>
      <c r="Q31" s="146">
        <v>3241.3</v>
      </c>
    </row>
    <row r="32" spans="1:17" s="2" customFormat="1" ht="25.5">
      <c r="A32" s="41">
        <v>20</v>
      </c>
      <c r="B32" s="148" t="s">
        <v>2</v>
      </c>
      <c r="C32" s="148" t="s">
        <v>0</v>
      </c>
      <c r="D32" s="23" t="s">
        <v>19</v>
      </c>
      <c r="E32" s="209" t="s">
        <v>4</v>
      </c>
      <c r="F32" s="210"/>
      <c r="G32" s="23" t="s">
        <v>3</v>
      </c>
      <c r="H32" s="23" t="s">
        <v>1</v>
      </c>
      <c r="I32" s="164" t="s">
        <v>2</v>
      </c>
      <c r="J32" s="25" t="s">
        <v>52</v>
      </c>
      <c r="K32" s="149">
        <f aca="true" t="shared" si="5" ref="K32:Q32">SUM(K33:K34)</f>
        <v>10186</v>
      </c>
      <c r="L32" s="149">
        <f t="shared" si="5"/>
        <v>48.2</v>
      </c>
      <c r="M32" s="149">
        <f t="shared" si="5"/>
        <v>0</v>
      </c>
      <c r="N32" s="149">
        <f t="shared" si="5"/>
        <v>58</v>
      </c>
      <c r="O32" s="149">
        <f t="shared" si="5"/>
        <v>150</v>
      </c>
      <c r="P32" s="150">
        <f t="shared" si="5"/>
        <v>3890</v>
      </c>
      <c r="Q32" s="149">
        <f t="shared" si="5"/>
        <v>3890</v>
      </c>
    </row>
    <row r="33" spans="1:17" s="2" customFormat="1" ht="65.25" customHeight="1">
      <c r="A33" s="30">
        <v>21</v>
      </c>
      <c r="B33" s="99" t="s">
        <v>2</v>
      </c>
      <c r="C33" s="99" t="s">
        <v>0</v>
      </c>
      <c r="D33" s="21" t="s">
        <v>19</v>
      </c>
      <c r="E33" s="207" t="s">
        <v>7</v>
      </c>
      <c r="F33" s="208"/>
      <c r="G33" s="21" t="s">
        <v>3</v>
      </c>
      <c r="H33" s="21" t="s">
        <v>1</v>
      </c>
      <c r="I33" s="31" t="s">
        <v>2</v>
      </c>
      <c r="J33" s="102" t="s">
        <v>66</v>
      </c>
      <c r="K33" s="49">
        <v>10171</v>
      </c>
      <c r="L33" s="49">
        <v>0</v>
      </c>
      <c r="M33" s="70"/>
      <c r="N33" s="48">
        <v>0</v>
      </c>
      <c r="O33" s="48">
        <v>100</v>
      </c>
      <c r="P33" s="142">
        <v>3800</v>
      </c>
      <c r="Q33" s="142">
        <v>3800</v>
      </c>
    </row>
    <row r="34" spans="1:17" s="2" customFormat="1" ht="51">
      <c r="A34" s="30">
        <v>22</v>
      </c>
      <c r="B34" s="65" t="s">
        <v>2</v>
      </c>
      <c r="C34" s="65" t="s">
        <v>0</v>
      </c>
      <c r="D34" s="21" t="s">
        <v>19</v>
      </c>
      <c r="E34" s="207" t="s">
        <v>15</v>
      </c>
      <c r="F34" s="208"/>
      <c r="G34" s="21" t="s">
        <v>3</v>
      </c>
      <c r="H34" s="21" t="s">
        <v>1</v>
      </c>
      <c r="I34" s="31" t="s">
        <v>53</v>
      </c>
      <c r="J34" s="34" t="s">
        <v>74</v>
      </c>
      <c r="K34" s="49">
        <v>15</v>
      </c>
      <c r="L34" s="49">
        <v>48.2</v>
      </c>
      <c r="M34" s="70"/>
      <c r="N34" s="48">
        <v>58</v>
      </c>
      <c r="O34" s="48">
        <v>50</v>
      </c>
      <c r="P34" s="141">
        <v>90</v>
      </c>
      <c r="Q34" s="141">
        <v>90</v>
      </c>
    </row>
    <row r="35" spans="1:17" s="2" customFormat="1" ht="14.25" customHeight="1">
      <c r="A35" s="41">
        <v>23</v>
      </c>
      <c r="B35" s="148" t="s">
        <v>2</v>
      </c>
      <c r="C35" s="148" t="s">
        <v>0</v>
      </c>
      <c r="D35" s="23" t="s">
        <v>22</v>
      </c>
      <c r="E35" s="209" t="s">
        <v>4</v>
      </c>
      <c r="F35" s="210"/>
      <c r="G35" s="23" t="s">
        <v>3</v>
      </c>
      <c r="H35" s="23" t="s">
        <v>1</v>
      </c>
      <c r="I35" s="164" t="s">
        <v>2</v>
      </c>
      <c r="J35" s="25" t="s">
        <v>56</v>
      </c>
      <c r="K35" s="152">
        <v>0</v>
      </c>
      <c r="L35" s="152">
        <v>0.8</v>
      </c>
      <c r="M35" s="153"/>
      <c r="N35" s="154">
        <v>0</v>
      </c>
      <c r="O35" s="154">
        <v>0</v>
      </c>
      <c r="P35" s="155">
        <v>0</v>
      </c>
      <c r="Q35" s="155">
        <v>0</v>
      </c>
    </row>
    <row r="36" spans="1:17" s="2" customFormat="1" ht="12.75">
      <c r="A36" s="41">
        <v>24</v>
      </c>
      <c r="B36" s="67" t="s">
        <v>2</v>
      </c>
      <c r="C36" s="23" t="s">
        <v>24</v>
      </c>
      <c r="D36" s="23" t="s">
        <v>3</v>
      </c>
      <c r="E36" s="209" t="s">
        <v>4</v>
      </c>
      <c r="F36" s="210"/>
      <c r="G36" s="23" t="s">
        <v>3</v>
      </c>
      <c r="H36" s="23" t="s">
        <v>1</v>
      </c>
      <c r="I36" s="24" t="s">
        <v>2</v>
      </c>
      <c r="J36" s="25" t="s">
        <v>57</v>
      </c>
      <c r="K36" s="56" t="e">
        <f aca="true" t="shared" si="6" ref="K36:Q36">SUM(K37)</f>
        <v>#REF!</v>
      </c>
      <c r="L36" s="56" t="e">
        <f t="shared" si="6"/>
        <v>#REF!</v>
      </c>
      <c r="M36" s="56" t="e">
        <f t="shared" si="6"/>
        <v>#REF!</v>
      </c>
      <c r="N36" s="56" t="e">
        <f t="shared" si="6"/>
        <v>#REF!</v>
      </c>
      <c r="O36" s="56" t="e">
        <f t="shared" si="6"/>
        <v>#REF!</v>
      </c>
      <c r="P36" s="134">
        <f t="shared" si="6"/>
        <v>185789</v>
      </c>
      <c r="Q36" s="56">
        <f t="shared" si="6"/>
        <v>191101.2</v>
      </c>
    </row>
    <row r="37" spans="1:17" s="2" customFormat="1" ht="25.5">
      <c r="A37" s="30">
        <v>25</v>
      </c>
      <c r="B37" s="68" t="s">
        <v>2</v>
      </c>
      <c r="C37" s="36" t="s">
        <v>24</v>
      </c>
      <c r="D37" s="36" t="s">
        <v>10</v>
      </c>
      <c r="E37" s="211" t="s">
        <v>4</v>
      </c>
      <c r="F37" s="212"/>
      <c r="G37" s="36" t="s">
        <v>3</v>
      </c>
      <c r="H37" s="36" t="s">
        <v>1</v>
      </c>
      <c r="I37" s="37" t="s">
        <v>2</v>
      </c>
      <c r="J37" s="38" t="s">
        <v>29</v>
      </c>
      <c r="K37" s="51" t="e">
        <f>K38+K39+K58+#REF!+#REF!</f>
        <v>#REF!</v>
      </c>
      <c r="L37" s="51" t="e">
        <f>L38+L39+L58+#REF!+#REF!+#REF!</f>
        <v>#REF!</v>
      </c>
      <c r="M37" s="51" t="e">
        <f>M38+M39+M58+#REF!+#REF!+#REF!</f>
        <v>#REF!</v>
      </c>
      <c r="N37" s="51" t="e">
        <f>N38+N39+N58+#REF!+#REF!</f>
        <v>#REF!</v>
      </c>
      <c r="O37" s="51" t="e">
        <f>O38+O39+O58+#REF!+#REF!</f>
        <v>#REF!</v>
      </c>
      <c r="P37" s="133">
        <f>P38+P39+P58+P72+P73</f>
        <v>185789</v>
      </c>
      <c r="Q37" s="49">
        <f>Q38+Q39+Q58+Q72+Q73</f>
        <v>191101.2</v>
      </c>
    </row>
    <row r="38" spans="1:17" s="2" customFormat="1" ht="24.75" customHeight="1">
      <c r="A38" s="30">
        <v>26</v>
      </c>
      <c r="B38" s="69" t="s">
        <v>2</v>
      </c>
      <c r="C38" s="42" t="s">
        <v>24</v>
      </c>
      <c r="D38" s="42" t="s">
        <v>10</v>
      </c>
      <c r="E38" s="203" t="s">
        <v>26</v>
      </c>
      <c r="F38" s="204"/>
      <c r="G38" s="42" t="s">
        <v>14</v>
      </c>
      <c r="H38" s="42" t="s">
        <v>1</v>
      </c>
      <c r="I38" s="43" t="s">
        <v>25</v>
      </c>
      <c r="J38" s="44" t="s">
        <v>102</v>
      </c>
      <c r="K38" s="58">
        <f>66999+285</f>
        <v>67284</v>
      </c>
      <c r="L38" s="58">
        <v>56071</v>
      </c>
      <c r="M38" s="70"/>
      <c r="N38" s="58">
        <f>66999+285</f>
        <v>67284</v>
      </c>
      <c r="O38" s="48">
        <v>85626</v>
      </c>
      <c r="P38" s="145">
        <v>64070</v>
      </c>
      <c r="Q38" s="145">
        <v>64091</v>
      </c>
    </row>
    <row r="39" spans="1:17" s="2" customFormat="1" ht="25.5">
      <c r="A39" s="30">
        <v>27</v>
      </c>
      <c r="B39" s="65" t="s">
        <v>2</v>
      </c>
      <c r="C39" s="21" t="s">
        <v>24</v>
      </c>
      <c r="D39" s="21" t="s">
        <v>10</v>
      </c>
      <c r="E39" s="207" t="s">
        <v>7</v>
      </c>
      <c r="F39" s="208"/>
      <c r="G39" s="21" t="s">
        <v>3</v>
      </c>
      <c r="H39" s="21" t="s">
        <v>1</v>
      </c>
      <c r="I39" s="71" t="s">
        <v>25</v>
      </c>
      <c r="J39" s="72" t="s">
        <v>96</v>
      </c>
      <c r="K39" s="49">
        <f>SUM(K40:K40)</f>
        <v>26927</v>
      </c>
      <c r="L39" s="49">
        <v>29044.7</v>
      </c>
      <c r="M39" s="49">
        <v>29044.7</v>
      </c>
      <c r="N39" s="49">
        <f>SUM(N40:N40)</f>
        <v>26927</v>
      </c>
      <c r="O39" s="49">
        <f>O40</f>
        <v>16362</v>
      </c>
      <c r="P39" s="135">
        <f>P40+P57+P56+P55+P54</f>
        <v>45476.5</v>
      </c>
      <c r="Q39" s="51">
        <f>Q40+Q57+Q56+Q55+Q54</f>
        <v>45774.5</v>
      </c>
    </row>
    <row r="40" spans="1:17" ht="12.75">
      <c r="A40" s="30">
        <v>28</v>
      </c>
      <c r="B40" s="73" t="s">
        <v>2</v>
      </c>
      <c r="C40" s="74" t="s">
        <v>24</v>
      </c>
      <c r="D40" s="74" t="s">
        <v>10</v>
      </c>
      <c r="E40" s="201" t="s">
        <v>42</v>
      </c>
      <c r="F40" s="202"/>
      <c r="G40" s="74" t="s">
        <v>14</v>
      </c>
      <c r="H40" s="74" t="s">
        <v>1</v>
      </c>
      <c r="I40" s="75" t="s">
        <v>25</v>
      </c>
      <c r="J40" s="76" t="s">
        <v>103</v>
      </c>
      <c r="K40" s="52">
        <f aca="true" t="shared" si="7" ref="K40:Q40">SUM(K42:K53)</f>
        <v>26927</v>
      </c>
      <c r="L40" s="52">
        <f t="shared" si="7"/>
        <v>21133</v>
      </c>
      <c r="M40" s="52">
        <f t="shared" si="7"/>
        <v>0</v>
      </c>
      <c r="N40" s="52">
        <f t="shared" si="7"/>
        <v>26927</v>
      </c>
      <c r="O40" s="52">
        <f t="shared" si="7"/>
        <v>16362</v>
      </c>
      <c r="P40" s="136">
        <f t="shared" si="7"/>
        <v>45476.5</v>
      </c>
      <c r="Q40" s="52">
        <f t="shared" si="7"/>
        <v>45774.5</v>
      </c>
    </row>
    <row r="41" spans="1:17" ht="12.75">
      <c r="A41" s="30">
        <v>29</v>
      </c>
      <c r="B41" s="65"/>
      <c r="C41" s="21"/>
      <c r="D41" s="21"/>
      <c r="E41" s="64"/>
      <c r="F41" s="65"/>
      <c r="G41" s="21"/>
      <c r="H41" s="21"/>
      <c r="I41" s="71"/>
      <c r="J41" s="77" t="s">
        <v>28</v>
      </c>
      <c r="K41" s="48"/>
      <c r="L41" s="48"/>
      <c r="M41" s="45"/>
      <c r="N41" s="48"/>
      <c r="O41" s="48"/>
      <c r="P41" s="145"/>
      <c r="Q41" s="145"/>
    </row>
    <row r="42" spans="1:17" ht="25.5">
      <c r="A42" s="30">
        <v>30</v>
      </c>
      <c r="B42" s="65"/>
      <c r="C42" s="21"/>
      <c r="D42" s="21"/>
      <c r="E42" s="64"/>
      <c r="F42" s="65"/>
      <c r="G42" s="21"/>
      <c r="H42" s="21"/>
      <c r="I42" s="71"/>
      <c r="J42" s="78" t="s">
        <v>43</v>
      </c>
      <c r="K42" s="47">
        <v>3295</v>
      </c>
      <c r="L42" s="47">
        <v>2653</v>
      </c>
      <c r="M42" s="45"/>
      <c r="N42" s="48">
        <v>3295</v>
      </c>
      <c r="O42" s="48">
        <v>2993</v>
      </c>
      <c r="P42" s="143">
        <v>3086</v>
      </c>
      <c r="Q42" s="143">
        <v>3219</v>
      </c>
    </row>
    <row r="43" spans="1:17" ht="51" customHeight="1">
      <c r="A43" s="30">
        <v>31</v>
      </c>
      <c r="B43" s="65"/>
      <c r="C43" s="21"/>
      <c r="D43" s="21"/>
      <c r="E43" s="64"/>
      <c r="F43" s="65"/>
      <c r="G43" s="21"/>
      <c r="H43" s="21"/>
      <c r="I43" s="71"/>
      <c r="J43" s="77" t="s">
        <v>61</v>
      </c>
      <c r="K43" s="57">
        <f>17124+5095</f>
        <v>22219</v>
      </c>
      <c r="L43" s="57">
        <v>17067</v>
      </c>
      <c r="M43" s="45"/>
      <c r="N43" s="48">
        <v>22219</v>
      </c>
      <c r="O43" s="48">
        <v>11986</v>
      </c>
      <c r="P43" s="145">
        <v>40790</v>
      </c>
      <c r="Q43" s="145">
        <v>40955</v>
      </c>
    </row>
    <row r="44" spans="1:17" ht="39" hidden="1">
      <c r="A44" s="30">
        <v>32</v>
      </c>
      <c r="B44" s="99"/>
      <c r="C44" s="21"/>
      <c r="D44" s="21"/>
      <c r="E44" s="98"/>
      <c r="F44" s="99"/>
      <c r="G44" s="21"/>
      <c r="H44" s="21"/>
      <c r="I44" s="71"/>
      <c r="J44" s="77" t="s">
        <v>94</v>
      </c>
      <c r="K44" s="57"/>
      <c r="L44" s="57"/>
      <c r="M44" s="45"/>
      <c r="N44" s="48"/>
      <c r="O44" s="48"/>
      <c r="P44" s="143"/>
      <c r="Q44" s="143"/>
    </row>
    <row r="45" spans="1:17" ht="27" customHeight="1" hidden="1">
      <c r="A45" s="106">
        <v>33</v>
      </c>
      <c r="B45" s="128"/>
      <c r="C45" s="129"/>
      <c r="D45" s="129"/>
      <c r="E45" s="130"/>
      <c r="F45" s="128"/>
      <c r="G45" s="129"/>
      <c r="H45" s="129"/>
      <c r="I45" s="131"/>
      <c r="J45" s="132" t="s">
        <v>104</v>
      </c>
      <c r="K45" s="112"/>
      <c r="L45" s="112"/>
      <c r="M45" s="121"/>
      <c r="N45" s="114"/>
      <c r="O45" s="114"/>
      <c r="P45" s="145"/>
      <c r="Q45" s="145"/>
    </row>
    <row r="46" spans="1:17" ht="52.5" customHeight="1" hidden="1">
      <c r="A46" s="30">
        <v>34</v>
      </c>
      <c r="B46" s="99"/>
      <c r="C46" s="21"/>
      <c r="D46" s="21"/>
      <c r="E46" s="98"/>
      <c r="F46" s="99"/>
      <c r="G46" s="21"/>
      <c r="H46" s="21"/>
      <c r="I46" s="71"/>
      <c r="J46" s="34" t="s">
        <v>106</v>
      </c>
      <c r="K46" s="57"/>
      <c r="L46" s="57"/>
      <c r="M46" s="45"/>
      <c r="N46" s="48"/>
      <c r="O46" s="48"/>
      <c r="P46" s="143"/>
      <c r="Q46" s="143"/>
    </row>
    <row r="47" spans="1:17" ht="51.75" hidden="1">
      <c r="A47" s="30">
        <v>35</v>
      </c>
      <c r="B47" s="99"/>
      <c r="C47" s="21"/>
      <c r="D47" s="21"/>
      <c r="E47" s="98"/>
      <c r="F47" s="99"/>
      <c r="G47" s="21"/>
      <c r="H47" s="21"/>
      <c r="I47" s="71"/>
      <c r="J47" s="77" t="s">
        <v>105</v>
      </c>
      <c r="K47" s="57"/>
      <c r="L47" s="57"/>
      <c r="M47" s="45"/>
      <c r="N47" s="48"/>
      <c r="O47" s="48"/>
      <c r="P47" s="145"/>
      <c r="Q47" s="145"/>
    </row>
    <row r="48" spans="1:17" ht="39" hidden="1">
      <c r="A48" s="106">
        <v>36</v>
      </c>
      <c r="B48" s="128"/>
      <c r="C48" s="129"/>
      <c r="D48" s="129"/>
      <c r="E48" s="130"/>
      <c r="F48" s="128"/>
      <c r="G48" s="129"/>
      <c r="H48" s="129"/>
      <c r="I48" s="131"/>
      <c r="J48" s="132" t="s">
        <v>86</v>
      </c>
      <c r="K48" s="112"/>
      <c r="L48" s="112"/>
      <c r="M48" s="121"/>
      <c r="N48" s="114"/>
      <c r="O48" s="114"/>
      <c r="P48" s="143"/>
      <c r="Q48" s="143"/>
    </row>
    <row r="49" spans="1:17" ht="90" hidden="1">
      <c r="A49" s="30">
        <v>37</v>
      </c>
      <c r="B49" s="65"/>
      <c r="C49" s="21"/>
      <c r="D49" s="21"/>
      <c r="E49" s="64"/>
      <c r="F49" s="65"/>
      <c r="G49" s="21"/>
      <c r="H49" s="21"/>
      <c r="I49" s="71"/>
      <c r="J49" s="77" t="s">
        <v>90</v>
      </c>
      <c r="K49" s="57"/>
      <c r="L49" s="57"/>
      <c r="M49" s="45"/>
      <c r="N49" s="48"/>
      <c r="O49" s="48"/>
      <c r="P49" s="145"/>
      <c r="Q49" s="145"/>
    </row>
    <row r="50" spans="1:17" ht="51.75" hidden="1">
      <c r="A50" s="30">
        <v>38</v>
      </c>
      <c r="B50" s="65"/>
      <c r="C50" s="21"/>
      <c r="D50" s="21"/>
      <c r="E50" s="64"/>
      <c r="F50" s="65"/>
      <c r="G50" s="21"/>
      <c r="H50" s="21"/>
      <c r="I50" s="71"/>
      <c r="J50" s="77" t="s">
        <v>85</v>
      </c>
      <c r="K50" s="57"/>
      <c r="L50" s="57"/>
      <c r="M50" s="45"/>
      <c r="N50" s="48"/>
      <c r="O50" s="48"/>
      <c r="P50" s="143"/>
      <c r="Q50" s="143"/>
    </row>
    <row r="51" spans="1:17" ht="22.5" customHeight="1" hidden="1">
      <c r="A51" s="30">
        <v>39</v>
      </c>
      <c r="B51" s="99"/>
      <c r="C51" s="21"/>
      <c r="D51" s="21"/>
      <c r="E51" s="98"/>
      <c r="F51" s="99"/>
      <c r="G51" s="21"/>
      <c r="H51" s="21"/>
      <c r="I51" s="71"/>
      <c r="J51" s="77" t="s">
        <v>83</v>
      </c>
      <c r="K51" s="57"/>
      <c r="L51" s="57"/>
      <c r="M51" s="45"/>
      <c r="N51" s="48"/>
      <c r="O51" s="48"/>
      <c r="P51" s="145"/>
      <c r="Q51" s="145"/>
    </row>
    <row r="52" spans="1:17" ht="24.75" customHeight="1" hidden="1">
      <c r="A52" s="30">
        <v>40</v>
      </c>
      <c r="B52" s="99"/>
      <c r="C52" s="21"/>
      <c r="D52" s="21"/>
      <c r="E52" s="98"/>
      <c r="F52" s="99"/>
      <c r="G52" s="21"/>
      <c r="H52" s="21"/>
      <c r="I52" s="71"/>
      <c r="J52" s="77" t="s">
        <v>89</v>
      </c>
      <c r="K52" s="57"/>
      <c r="L52" s="57"/>
      <c r="M52" s="45"/>
      <c r="N52" s="48"/>
      <c r="O52" s="48"/>
      <c r="P52" s="143"/>
      <c r="Q52" s="143"/>
    </row>
    <row r="53" spans="1:17" ht="12" customHeight="1">
      <c r="A53" s="30">
        <v>32</v>
      </c>
      <c r="B53" s="99"/>
      <c r="C53" s="21"/>
      <c r="D53" s="21"/>
      <c r="E53" s="98"/>
      <c r="F53" s="99"/>
      <c r="G53" s="21"/>
      <c r="H53" s="21"/>
      <c r="I53" s="71"/>
      <c r="J53" s="79" t="s">
        <v>62</v>
      </c>
      <c r="K53" s="48">
        <v>1413</v>
      </c>
      <c r="L53" s="48">
        <v>1413</v>
      </c>
      <c r="M53" s="45"/>
      <c r="N53" s="48">
        <v>1413</v>
      </c>
      <c r="O53" s="48">
        <v>1383</v>
      </c>
      <c r="P53" s="145">
        <v>1600.5</v>
      </c>
      <c r="Q53" s="145">
        <v>1600.5</v>
      </c>
    </row>
    <row r="54" spans="1:17" ht="25.5" hidden="1">
      <c r="A54" s="30">
        <v>42</v>
      </c>
      <c r="B54" s="101" t="s">
        <v>2</v>
      </c>
      <c r="C54" s="23" t="s">
        <v>24</v>
      </c>
      <c r="D54" s="23" t="s">
        <v>10</v>
      </c>
      <c r="E54" s="100" t="s">
        <v>10</v>
      </c>
      <c r="F54" s="101" t="s">
        <v>91</v>
      </c>
      <c r="G54" s="23" t="s">
        <v>14</v>
      </c>
      <c r="H54" s="23" t="s">
        <v>1</v>
      </c>
      <c r="I54" s="24" t="s">
        <v>25</v>
      </c>
      <c r="J54" s="103" t="s">
        <v>97</v>
      </c>
      <c r="K54" s="48"/>
      <c r="L54" s="48"/>
      <c r="M54" s="45"/>
      <c r="N54" s="48"/>
      <c r="O54" s="48"/>
      <c r="P54" s="143"/>
      <c r="Q54" s="143"/>
    </row>
    <row r="55" spans="1:17" ht="38.25" hidden="1">
      <c r="A55" s="30">
        <v>43</v>
      </c>
      <c r="B55" s="67" t="s">
        <v>2</v>
      </c>
      <c r="C55" s="23" t="s">
        <v>24</v>
      </c>
      <c r="D55" s="23" t="s">
        <v>10</v>
      </c>
      <c r="E55" s="66" t="s">
        <v>10</v>
      </c>
      <c r="F55" s="67" t="s">
        <v>87</v>
      </c>
      <c r="G55" s="23" t="s">
        <v>14</v>
      </c>
      <c r="H55" s="23" t="s">
        <v>1</v>
      </c>
      <c r="I55" s="24" t="s">
        <v>25</v>
      </c>
      <c r="J55" s="80" t="s">
        <v>88</v>
      </c>
      <c r="K55" s="48"/>
      <c r="L55" s="48"/>
      <c r="M55" s="45"/>
      <c r="N55" s="48"/>
      <c r="O55" s="48"/>
      <c r="P55" s="145"/>
      <c r="Q55" s="145"/>
    </row>
    <row r="56" spans="1:17" ht="25.5" hidden="1">
      <c r="A56" s="106">
        <v>44</v>
      </c>
      <c r="B56" s="123" t="s">
        <v>2</v>
      </c>
      <c r="C56" s="124" t="s">
        <v>24</v>
      </c>
      <c r="D56" s="124" t="s">
        <v>10</v>
      </c>
      <c r="E56" s="125" t="s">
        <v>10</v>
      </c>
      <c r="F56" s="123" t="s">
        <v>79</v>
      </c>
      <c r="G56" s="124" t="s">
        <v>14</v>
      </c>
      <c r="H56" s="124" t="s">
        <v>1</v>
      </c>
      <c r="I56" s="126" t="s">
        <v>25</v>
      </c>
      <c r="J56" s="127" t="s">
        <v>81</v>
      </c>
      <c r="K56" s="114"/>
      <c r="L56" s="114"/>
      <c r="M56" s="121"/>
      <c r="N56" s="114"/>
      <c r="O56" s="114"/>
      <c r="P56" s="143"/>
      <c r="Q56" s="143"/>
    </row>
    <row r="57" spans="1:17" ht="38.25" hidden="1">
      <c r="A57" s="30">
        <v>45</v>
      </c>
      <c r="B57" s="67" t="s">
        <v>2</v>
      </c>
      <c r="C57" s="23" t="s">
        <v>24</v>
      </c>
      <c r="D57" s="23" t="s">
        <v>10</v>
      </c>
      <c r="E57" s="66" t="s">
        <v>10</v>
      </c>
      <c r="F57" s="67" t="s">
        <v>78</v>
      </c>
      <c r="G57" s="23" t="s">
        <v>14</v>
      </c>
      <c r="H57" s="23" t="s">
        <v>1</v>
      </c>
      <c r="I57" s="24" t="s">
        <v>25</v>
      </c>
      <c r="J57" s="80" t="s">
        <v>82</v>
      </c>
      <c r="K57" s="48"/>
      <c r="L57" s="48"/>
      <c r="M57" s="45"/>
      <c r="N57" s="48"/>
      <c r="O57" s="48"/>
      <c r="P57" s="145"/>
      <c r="Q57" s="145"/>
    </row>
    <row r="58" spans="1:17" ht="25.5">
      <c r="A58" s="30">
        <v>33</v>
      </c>
      <c r="B58" s="16" t="s">
        <v>2</v>
      </c>
      <c r="C58" s="19" t="s">
        <v>24</v>
      </c>
      <c r="D58" s="19" t="s">
        <v>10</v>
      </c>
      <c r="E58" s="197" t="s">
        <v>11</v>
      </c>
      <c r="F58" s="198"/>
      <c r="G58" s="19" t="s">
        <v>3</v>
      </c>
      <c r="H58" s="19" t="s">
        <v>1</v>
      </c>
      <c r="I58" s="17" t="s">
        <v>25</v>
      </c>
      <c r="J58" s="18" t="s">
        <v>44</v>
      </c>
      <c r="K58" s="54">
        <f aca="true" t="shared" si="8" ref="K58:Q58">SUM(K59:K62,K63,K68)</f>
        <v>76342</v>
      </c>
      <c r="L58" s="54">
        <f t="shared" si="8"/>
        <v>66130.3</v>
      </c>
      <c r="M58" s="54">
        <f t="shared" si="8"/>
        <v>0</v>
      </c>
      <c r="N58" s="54">
        <f t="shared" si="8"/>
        <v>76342</v>
      </c>
      <c r="O58" s="54">
        <f t="shared" si="8"/>
        <v>79663.3</v>
      </c>
      <c r="P58" s="137">
        <f t="shared" si="8"/>
        <v>76242.5</v>
      </c>
      <c r="Q58" s="54">
        <f t="shared" si="8"/>
        <v>81235.7</v>
      </c>
    </row>
    <row r="59" spans="1:17" ht="30" customHeight="1">
      <c r="A59" s="30">
        <v>34</v>
      </c>
      <c r="B59" s="7" t="s">
        <v>2</v>
      </c>
      <c r="C59" s="10" t="s">
        <v>24</v>
      </c>
      <c r="D59" s="10" t="s">
        <v>10</v>
      </c>
      <c r="E59" s="205" t="s">
        <v>59</v>
      </c>
      <c r="F59" s="206"/>
      <c r="G59" s="10" t="s">
        <v>14</v>
      </c>
      <c r="H59" s="10" t="s">
        <v>1</v>
      </c>
      <c r="I59" s="11" t="s">
        <v>25</v>
      </c>
      <c r="J59" s="8" t="s">
        <v>76</v>
      </c>
      <c r="K59" s="47">
        <v>5814</v>
      </c>
      <c r="L59" s="47">
        <v>4700</v>
      </c>
      <c r="N59" s="48">
        <v>5814</v>
      </c>
      <c r="O59" s="48">
        <v>6881.9</v>
      </c>
      <c r="P59" s="145">
        <v>2877</v>
      </c>
      <c r="Q59" s="145">
        <v>2986</v>
      </c>
    </row>
    <row r="60" spans="1:17" ht="36.75" customHeight="1">
      <c r="A60" s="30">
        <v>35</v>
      </c>
      <c r="B60" s="7" t="s">
        <v>2</v>
      </c>
      <c r="C60" s="10" t="s">
        <v>24</v>
      </c>
      <c r="D60" s="10" t="s">
        <v>10</v>
      </c>
      <c r="E60" s="205" t="s">
        <v>45</v>
      </c>
      <c r="F60" s="206"/>
      <c r="G60" s="10" t="s">
        <v>14</v>
      </c>
      <c r="H60" s="10" t="s">
        <v>1</v>
      </c>
      <c r="I60" s="11" t="s">
        <v>25</v>
      </c>
      <c r="J60" s="9" t="s">
        <v>77</v>
      </c>
      <c r="K60" s="48">
        <v>433.9</v>
      </c>
      <c r="L60" s="48">
        <v>433.9</v>
      </c>
      <c r="N60" s="48">
        <v>433.9</v>
      </c>
      <c r="O60" s="48">
        <v>286.4</v>
      </c>
      <c r="P60" s="145">
        <v>330.3</v>
      </c>
      <c r="Q60" s="145">
        <v>315.4</v>
      </c>
    </row>
    <row r="61" spans="1:17" ht="0.75" customHeight="1" hidden="1">
      <c r="A61" s="30">
        <v>49</v>
      </c>
      <c r="B61" s="99" t="s">
        <v>2</v>
      </c>
      <c r="C61" s="21" t="s">
        <v>24</v>
      </c>
      <c r="D61" s="21" t="s">
        <v>10</v>
      </c>
      <c r="E61" s="98" t="s">
        <v>92</v>
      </c>
      <c r="F61" s="99" t="s">
        <v>93</v>
      </c>
      <c r="G61" s="21" t="s">
        <v>14</v>
      </c>
      <c r="H61" s="21" t="s">
        <v>1</v>
      </c>
      <c r="I61" s="71" t="s">
        <v>25</v>
      </c>
      <c r="J61" s="104" t="s">
        <v>98</v>
      </c>
      <c r="K61" s="48"/>
      <c r="L61" s="48"/>
      <c r="M61" s="45"/>
      <c r="N61" s="48"/>
      <c r="O61" s="48"/>
      <c r="P61" s="145"/>
      <c r="Q61" s="145"/>
    </row>
    <row r="62" spans="1:17" ht="38.25">
      <c r="A62" s="30">
        <v>36</v>
      </c>
      <c r="B62" s="7" t="s">
        <v>2</v>
      </c>
      <c r="C62" s="10" t="s">
        <v>24</v>
      </c>
      <c r="D62" s="10" t="s">
        <v>10</v>
      </c>
      <c r="E62" s="205" t="s">
        <v>46</v>
      </c>
      <c r="F62" s="206"/>
      <c r="G62" s="10" t="s">
        <v>14</v>
      </c>
      <c r="H62" s="10" t="s">
        <v>1</v>
      </c>
      <c r="I62" s="11" t="s">
        <v>25</v>
      </c>
      <c r="J62" s="8" t="s">
        <v>75</v>
      </c>
      <c r="K62" s="48">
        <v>6565</v>
      </c>
      <c r="L62" s="48">
        <v>5152</v>
      </c>
      <c r="N62" s="48">
        <v>6565</v>
      </c>
      <c r="O62" s="48">
        <v>7234</v>
      </c>
      <c r="P62" s="143">
        <v>7244</v>
      </c>
      <c r="Q62" s="143">
        <v>7660</v>
      </c>
    </row>
    <row r="63" spans="1:17" ht="41.25" customHeight="1">
      <c r="A63" s="30">
        <v>37</v>
      </c>
      <c r="B63" s="16" t="s">
        <v>2</v>
      </c>
      <c r="C63" s="19" t="s">
        <v>24</v>
      </c>
      <c r="D63" s="19" t="s">
        <v>10</v>
      </c>
      <c r="E63" s="197" t="s">
        <v>49</v>
      </c>
      <c r="F63" s="198"/>
      <c r="G63" s="19" t="s">
        <v>14</v>
      </c>
      <c r="H63" s="19" t="s">
        <v>1</v>
      </c>
      <c r="I63" s="17" t="s">
        <v>25</v>
      </c>
      <c r="J63" s="18" t="s">
        <v>60</v>
      </c>
      <c r="K63" s="53">
        <f aca="true" t="shared" si="9" ref="K63:Q63">SUM(K65:K67)</f>
        <v>15225.1</v>
      </c>
      <c r="L63" s="53">
        <f t="shared" si="9"/>
        <v>14365.4</v>
      </c>
      <c r="M63" s="53">
        <f t="shared" si="9"/>
        <v>0</v>
      </c>
      <c r="N63" s="53">
        <f t="shared" si="9"/>
        <v>15225.1</v>
      </c>
      <c r="O63" s="53">
        <f t="shared" si="9"/>
        <v>15343</v>
      </c>
      <c r="P63" s="138">
        <f t="shared" si="9"/>
        <v>17498.199999999997</v>
      </c>
      <c r="Q63" s="53">
        <f t="shared" si="9"/>
        <v>17721.3</v>
      </c>
    </row>
    <row r="64" spans="1:17" ht="12.75">
      <c r="A64" s="30">
        <v>38</v>
      </c>
      <c r="B64" s="15"/>
      <c r="C64" s="12"/>
      <c r="D64" s="12"/>
      <c r="E64" s="14"/>
      <c r="F64" s="15"/>
      <c r="G64" s="12"/>
      <c r="H64" s="12"/>
      <c r="I64" s="13"/>
      <c r="J64" s="9" t="s">
        <v>28</v>
      </c>
      <c r="K64" s="48"/>
      <c r="L64" s="48"/>
      <c r="N64" s="48"/>
      <c r="O64" s="48"/>
      <c r="P64" s="143"/>
      <c r="Q64" s="143"/>
    </row>
    <row r="65" spans="1:17" ht="51">
      <c r="A65" s="30">
        <v>39</v>
      </c>
      <c r="B65" s="7"/>
      <c r="C65" s="10"/>
      <c r="D65" s="10"/>
      <c r="E65" s="6"/>
      <c r="F65" s="7"/>
      <c r="G65" s="10"/>
      <c r="H65" s="10"/>
      <c r="I65" s="11"/>
      <c r="J65" s="8" t="s">
        <v>63</v>
      </c>
      <c r="K65" s="48">
        <v>15146</v>
      </c>
      <c r="L65" s="48">
        <v>14286.3</v>
      </c>
      <c r="N65" s="48">
        <v>15146</v>
      </c>
      <c r="O65" s="48">
        <v>15259.5</v>
      </c>
      <c r="P65" s="145">
        <v>17402</v>
      </c>
      <c r="Q65" s="145">
        <v>17621</v>
      </c>
    </row>
    <row r="66" spans="1:17" ht="51">
      <c r="A66" s="30">
        <v>40</v>
      </c>
      <c r="B66" s="7"/>
      <c r="C66" s="10"/>
      <c r="D66" s="10"/>
      <c r="E66" s="6"/>
      <c r="F66" s="7"/>
      <c r="G66" s="10"/>
      <c r="H66" s="10"/>
      <c r="I66" s="11"/>
      <c r="J66" s="8" t="s">
        <v>68</v>
      </c>
      <c r="K66" s="48">
        <v>0.1</v>
      </c>
      <c r="L66" s="48">
        <v>0.1</v>
      </c>
      <c r="N66" s="48">
        <v>0.1</v>
      </c>
      <c r="O66" s="48">
        <v>0.1</v>
      </c>
      <c r="P66" s="143">
        <v>0.1</v>
      </c>
      <c r="Q66" s="143">
        <v>0.1</v>
      </c>
    </row>
    <row r="67" spans="1:17" ht="25.5">
      <c r="A67" s="30">
        <v>41</v>
      </c>
      <c r="B67" s="7"/>
      <c r="C67" s="10"/>
      <c r="D67" s="10"/>
      <c r="E67" s="6"/>
      <c r="F67" s="7"/>
      <c r="G67" s="10"/>
      <c r="H67" s="10"/>
      <c r="I67" s="11"/>
      <c r="J67" s="8" t="s">
        <v>69</v>
      </c>
      <c r="K67" s="47">
        <v>79</v>
      </c>
      <c r="L67" s="47">
        <v>79</v>
      </c>
      <c r="N67" s="47">
        <v>79</v>
      </c>
      <c r="O67" s="48">
        <v>83.4</v>
      </c>
      <c r="P67" s="145">
        <v>96.1</v>
      </c>
      <c r="Q67" s="145">
        <v>100.2</v>
      </c>
    </row>
    <row r="68" spans="1:17" ht="12.75">
      <c r="A68" s="30">
        <v>42</v>
      </c>
      <c r="B68" s="16" t="s">
        <v>2</v>
      </c>
      <c r="C68" s="19" t="s">
        <v>24</v>
      </c>
      <c r="D68" s="19" t="s">
        <v>10</v>
      </c>
      <c r="E68" s="197" t="s">
        <v>27</v>
      </c>
      <c r="F68" s="198"/>
      <c r="G68" s="19" t="s">
        <v>14</v>
      </c>
      <c r="H68" s="19" t="s">
        <v>1</v>
      </c>
      <c r="I68" s="17" t="s">
        <v>25</v>
      </c>
      <c r="J68" s="20" t="s">
        <v>99</v>
      </c>
      <c r="K68" s="54">
        <f>SUM(K71:K71)</f>
        <v>48304</v>
      </c>
      <c r="L68" s="54">
        <f>SUM(L71:L71)</f>
        <v>41479</v>
      </c>
      <c r="M68" s="54">
        <f>SUM(M71:M71)</f>
        <v>0</v>
      </c>
      <c r="N68" s="54">
        <f>SUM(N71:N71)</f>
        <v>48304</v>
      </c>
      <c r="O68" s="54">
        <f>SUM(O71:O71)</f>
        <v>49918</v>
      </c>
      <c r="P68" s="137">
        <f>SUM(P70:P71)</f>
        <v>48293</v>
      </c>
      <c r="Q68" s="54">
        <f>SUM(Q70:Q71)</f>
        <v>52553</v>
      </c>
    </row>
    <row r="69" spans="1:17" ht="12.75">
      <c r="A69" s="30">
        <v>43</v>
      </c>
      <c r="B69" s="7"/>
      <c r="C69" s="10"/>
      <c r="D69" s="10"/>
      <c r="E69" s="6"/>
      <c r="F69" s="7"/>
      <c r="G69" s="10"/>
      <c r="H69" s="10"/>
      <c r="I69" s="11"/>
      <c r="J69" s="8" t="s">
        <v>28</v>
      </c>
      <c r="K69" s="47"/>
      <c r="L69" s="47"/>
      <c r="N69" s="48"/>
      <c r="O69" s="48"/>
      <c r="P69" s="189"/>
      <c r="Q69" s="189"/>
    </row>
    <row r="70" spans="1:17" ht="51">
      <c r="A70" s="30">
        <v>44</v>
      </c>
      <c r="B70" s="7"/>
      <c r="C70" s="10"/>
      <c r="D70" s="10"/>
      <c r="E70" s="6"/>
      <c r="F70" s="7"/>
      <c r="G70" s="10"/>
      <c r="H70" s="10"/>
      <c r="I70" s="11"/>
      <c r="J70" s="105" t="s">
        <v>110</v>
      </c>
      <c r="K70" s="47"/>
      <c r="L70" s="47"/>
      <c r="N70" s="48"/>
      <c r="O70" s="48"/>
      <c r="P70" s="145">
        <v>13235</v>
      </c>
      <c r="Q70" s="145">
        <v>14582</v>
      </c>
    </row>
    <row r="71" spans="1:17" s="45" customFormat="1" ht="141.75" customHeight="1" thickBot="1">
      <c r="A71" s="30">
        <v>45</v>
      </c>
      <c r="B71" s="99"/>
      <c r="C71" s="21"/>
      <c r="D71" s="21"/>
      <c r="E71" s="98"/>
      <c r="F71" s="99"/>
      <c r="G71" s="21"/>
      <c r="H71" s="21"/>
      <c r="I71" s="71"/>
      <c r="J71" s="105" t="s">
        <v>67</v>
      </c>
      <c r="K71" s="57">
        <f>47602+351+351</f>
        <v>48304</v>
      </c>
      <c r="L71" s="57">
        <v>41479</v>
      </c>
      <c r="N71" s="57">
        <f>47602+351+351</f>
        <v>48304</v>
      </c>
      <c r="O71" s="48">
        <v>49918</v>
      </c>
      <c r="P71" s="143">
        <v>35058</v>
      </c>
      <c r="Q71" s="143">
        <v>37971</v>
      </c>
    </row>
    <row r="72" spans="1:17" ht="45" customHeight="1" hidden="1" thickBot="1">
      <c r="A72" s="83">
        <v>60</v>
      </c>
      <c r="B72" s="84" t="s">
        <v>2</v>
      </c>
      <c r="C72" s="85" t="s">
        <v>24</v>
      </c>
      <c r="D72" s="85" t="s">
        <v>10</v>
      </c>
      <c r="E72" s="86" t="s">
        <v>14</v>
      </c>
      <c r="F72" s="84" t="s">
        <v>80</v>
      </c>
      <c r="G72" s="85" t="s">
        <v>14</v>
      </c>
      <c r="H72" s="85" t="s">
        <v>1</v>
      </c>
      <c r="I72" s="87" t="s">
        <v>25</v>
      </c>
      <c r="J72" s="88" t="s">
        <v>84</v>
      </c>
      <c r="K72" s="89"/>
      <c r="L72" s="89"/>
      <c r="M72" s="90"/>
      <c r="N72" s="89"/>
      <c r="O72" s="91"/>
      <c r="P72" s="144"/>
      <c r="Q72" s="144"/>
    </row>
    <row r="73" spans="1:17" ht="27" customHeight="1" hidden="1" thickBot="1">
      <c r="A73" s="30">
        <v>61</v>
      </c>
      <c r="B73" s="82" t="s">
        <v>2</v>
      </c>
      <c r="C73" s="74" t="s">
        <v>24</v>
      </c>
      <c r="D73" s="74" t="s">
        <v>10</v>
      </c>
      <c r="E73" s="81" t="s">
        <v>14</v>
      </c>
      <c r="F73" s="82" t="s">
        <v>100</v>
      </c>
      <c r="G73" s="74" t="s">
        <v>14</v>
      </c>
      <c r="H73" s="74" t="s">
        <v>1</v>
      </c>
      <c r="I73" s="96" t="s">
        <v>25</v>
      </c>
      <c r="J73" s="97" t="s">
        <v>101</v>
      </c>
      <c r="K73" s="93"/>
      <c r="L73" s="93"/>
      <c r="M73" s="94"/>
      <c r="N73" s="93"/>
      <c r="O73" s="95"/>
      <c r="P73" s="147">
        <f>P77+P76</f>
        <v>0</v>
      </c>
      <c r="Q73" s="154">
        <f>Q77+Q76</f>
        <v>0</v>
      </c>
    </row>
    <row r="74" spans="1:17" ht="16.5" customHeight="1" hidden="1" thickBot="1">
      <c r="A74" s="83">
        <v>62</v>
      </c>
      <c r="B74" s="84"/>
      <c r="C74" s="85"/>
      <c r="D74" s="85"/>
      <c r="E74" s="86"/>
      <c r="F74" s="84"/>
      <c r="G74" s="85"/>
      <c r="H74" s="85"/>
      <c r="I74" s="87"/>
      <c r="J74" s="92" t="s">
        <v>28</v>
      </c>
      <c r="K74" s="89"/>
      <c r="L74" s="89"/>
      <c r="M74" s="90"/>
      <c r="N74" s="89"/>
      <c r="O74" s="91"/>
      <c r="P74" s="142"/>
      <c r="Q74" s="141"/>
    </row>
    <row r="75" spans="1:17" ht="141.75" customHeight="1" hidden="1" thickBot="1">
      <c r="A75" s="83">
        <v>63</v>
      </c>
      <c r="B75" s="84"/>
      <c r="C75" s="85"/>
      <c r="D75" s="85"/>
      <c r="E75" s="86"/>
      <c r="F75" s="84"/>
      <c r="G75" s="85"/>
      <c r="H75" s="85"/>
      <c r="I75" s="87"/>
      <c r="J75" s="92" t="s">
        <v>109</v>
      </c>
      <c r="K75" s="89"/>
      <c r="L75" s="89"/>
      <c r="M75" s="90"/>
      <c r="N75" s="89"/>
      <c r="O75" s="91"/>
      <c r="P75" s="140"/>
      <c r="Q75" s="145"/>
    </row>
    <row r="76" spans="1:17" ht="39.75" customHeight="1" hidden="1" thickBot="1">
      <c r="A76" s="106">
        <v>64</v>
      </c>
      <c r="B76" s="107"/>
      <c r="C76" s="108"/>
      <c r="D76" s="108"/>
      <c r="E76" s="109"/>
      <c r="F76" s="107"/>
      <c r="G76" s="108"/>
      <c r="H76" s="108"/>
      <c r="I76" s="110"/>
      <c r="J76" s="111" t="s">
        <v>107</v>
      </c>
      <c r="K76" s="112"/>
      <c r="L76" s="112"/>
      <c r="M76" s="113"/>
      <c r="N76" s="112"/>
      <c r="O76" s="114"/>
      <c r="P76" s="141"/>
      <c r="Q76" s="141"/>
    </row>
    <row r="77" spans="1:17" ht="42.75" customHeight="1" hidden="1" thickBot="1">
      <c r="A77" s="115">
        <v>65</v>
      </c>
      <c r="B77" s="116"/>
      <c r="C77" s="117"/>
      <c r="D77" s="117"/>
      <c r="E77" s="118"/>
      <c r="F77" s="116"/>
      <c r="G77" s="117"/>
      <c r="H77" s="117"/>
      <c r="I77" s="119"/>
      <c r="J77" s="111" t="s">
        <v>108</v>
      </c>
      <c r="K77" s="120"/>
      <c r="L77" s="120"/>
      <c r="M77" s="121"/>
      <c r="N77" s="120"/>
      <c r="O77" s="122"/>
      <c r="P77" s="144"/>
      <c r="Q77" s="144"/>
    </row>
    <row r="78" spans="1:17" ht="18.75" customHeight="1" thickBot="1">
      <c r="A78" s="35">
        <v>46</v>
      </c>
      <c r="B78" s="26"/>
      <c r="C78" s="27"/>
      <c r="D78" s="27"/>
      <c r="E78" s="199"/>
      <c r="F78" s="200"/>
      <c r="G78" s="27"/>
      <c r="H78" s="27"/>
      <c r="I78" s="28"/>
      <c r="J78" s="29" t="s">
        <v>58</v>
      </c>
      <c r="K78" s="55" t="e">
        <f>SUM(K13,K36)</f>
        <v>#REF!</v>
      </c>
      <c r="L78" s="55" t="e">
        <f>SUM(L13,L36)-9.126-6078.162</f>
        <v>#REF!</v>
      </c>
      <c r="M78" s="55" t="e">
        <f>SUM(M13,M36)-6078.16-9.126</f>
        <v>#REF!</v>
      </c>
      <c r="N78" s="55" t="e">
        <f>SUM(N13,N36)</f>
        <v>#REF!</v>
      </c>
      <c r="O78" s="55" t="e">
        <f>SUM(O13,O36)</f>
        <v>#REF!</v>
      </c>
      <c r="P78" s="139">
        <f>SUM(P13,P36)</f>
        <v>237445.4</v>
      </c>
      <c r="Q78" s="55">
        <f>SUM(Q13,Q36)</f>
        <v>244520.7</v>
      </c>
    </row>
    <row r="80" spans="1:11" ht="12.75">
      <c r="A80" s="195" t="s">
        <v>119</v>
      </c>
      <c r="B80" s="195"/>
      <c r="C80" s="195"/>
      <c r="D80" s="195"/>
      <c r="E80" s="195"/>
      <c r="F80" s="195"/>
      <c r="G80" s="195"/>
      <c r="H80" s="195"/>
      <c r="I80" s="195"/>
      <c r="J80" s="195"/>
      <c r="K80" s="195"/>
    </row>
    <row r="81" spans="8:15" ht="12.75">
      <c r="H81" s="183"/>
      <c r="I81" s="184"/>
      <c r="J81" s="185"/>
      <c r="K81" s="186"/>
      <c r="L81" s="183"/>
      <c r="M81" s="183"/>
      <c r="N81" s="183"/>
      <c r="O81" s="183"/>
    </row>
    <row r="82" spans="8:15" ht="12.75">
      <c r="H82" s="183"/>
      <c r="I82" s="184"/>
      <c r="J82" s="185"/>
      <c r="K82" s="186"/>
      <c r="L82" s="183"/>
      <c r="M82" s="183"/>
      <c r="N82" s="183"/>
      <c r="O82" s="183"/>
    </row>
    <row r="83" spans="8:15" ht="12.75">
      <c r="H83" s="183"/>
      <c r="I83" s="184"/>
      <c r="J83" s="185"/>
      <c r="K83" s="186"/>
      <c r="L83" s="183"/>
      <c r="M83" s="183"/>
      <c r="N83" s="183"/>
      <c r="O83" s="183"/>
    </row>
    <row r="84" spans="8:15" ht="12.75">
      <c r="H84" s="183"/>
      <c r="I84" s="184"/>
      <c r="J84" s="185"/>
      <c r="K84" s="186"/>
      <c r="L84" s="183"/>
      <c r="M84" s="183"/>
      <c r="N84" s="183"/>
      <c r="O84" s="183"/>
    </row>
    <row r="85" spans="8:15" ht="12.75">
      <c r="H85" s="183"/>
      <c r="I85" s="184"/>
      <c r="J85" s="185"/>
      <c r="K85" s="186"/>
      <c r="L85" s="183"/>
      <c r="M85" s="183"/>
      <c r="N85" s="183"/>
      <c r="O85" s="183"/>
    </row>
  </sheetData>
  <sheetProtection/>
  <mergeCells count="45">
    <mergeCell ref="A8:Y9"/>
    <mergeCell ref="J5:Q5"/>
    <mergeCell ref="E14:F14"/>
    <mergeCell ref="E15:F15"/>
    <mergeCell ref="E18:F18"/>
    <mergeCell ref="A6:R6"/>
    <mergeCell ref="P7:Q7"/>
    <mergeCell ref="E19:F19"/>
    <mergeCell ref="E20:F20"/>
    <mergeCell ref="B11:I11"/>
    <mergeCell ref="B12:I12"/>
    <mergeCell ref="E13:F13"/>
    <mergeCell ref="E16:F16"/>
    <mergeCell ref="E21:F21"/>
    <mergeCell ref="E22:F22"/>
    <mergeCell ref="E23:F23"/>
    <mergeCell ref="E24:F24"/>
    <mergeCell ref="E25:F25"/>
    <mergeCell ref="E26:F26"/>
    <mergeCell ref="E27:F27"/>
    <mergeCell ref="E28:F28"/>
    <mergeCell ref="E29:F29"/>
    <mergeCell ref="E36:F36"/>
    <mergeCell ref="E37:F37"/>
    <mergeCell ref="E35:F35"/>
    <mergeCell ref="E30:F30"/>
    <mergeCell ref="E38:F38"/>
    <mergeCell ref="E59:F59"/>
    <mergeCell ref="E60:F60"/>
    <mergeCell ref="E62:F62"/>
    <mergeCell ref="E39:F39"/>
    <mergeCell ref="E31:F31"/>
    <mergeCell ref="E32:F32"/>
    <mergeCell ref="E33:F33"/>
    <mergeCell ref="E34:F34"/>
    <mergeCell ref="J1:O1"/>
    <mergeCell ref="J2:O2"/>
    <mergeCell ref="J3:O3"/>
    <mergeCell ref="A80:K80"/>
    <mergeCell ref="J4:O4"/>
    <mergeCell ref="E63:F63"/>
    <mergeCell ref="E68:F68"/>
    <mergeCell ref="E78:F78"/>
    <mergeCell ref="E40:F40"/>
    <mergeCell ref="E58:F58"/>
  </mergeCells>
  <printOptions/>
  <pageMargins left="0.984251968503937" right="0.3937007874015748" top="0.7874015748031497" bottom="0.7874015748031497" header="0.5118110236220472" footer="0.5118110236220472"/>
  <pageSetup fitToHeight="5"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2015-11-09T10:52:57Z</cp:lastPrinted>
  <dcterms:created xsi:type="dcterms:W3CDTF">2004-11-29T04:51:36Z</dcterms:created>
  <dcterms:modified xsi:type="dcterms:W3CDTF">2015-11-09T10:54:00Z</dcterms:modified>
  <cp:category/>
  <cp:version/>
  <cp:contentType/>
  <cp:contentStatus/>
</cp:coreProperties>
</file>