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Прил.4!$A$8:$N$432</definedName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290" i="7"/>
  <c r="I300"/>
  <c r="I294" l="1"/>
  <c r="I121"/>
  <c r="I125"/>
  <c r="I40"/>
  <c r="I38"/>
  <c r="I203"/>
  <c r="I88"/>
  <c r="I253"/>
  <c r="I179"/>
  <c r="I392"/>
  <c r="I399"/>
  <c r="I11"/>
  <c r="I304"/>
  <c r="I389"/>
  <c r="I416"/>
  <c r="I414" s="1"/>
  <c r="I316"/>
  <c r="I69"/>
  <c r="I283" l="1"/>
  <c r="I285"/>
  <c r="I368"/>
  <c r="I254"/>
  <c r="I224"/>
  <c r="I163"/>
  <c r="I209"/>
  <c r="I314"/>
  <c r="I312"/>
  <c r="I245"/>
  <c r="I234"/>
  <c r="I233" l="1"/>
  <c r="I232"/>
  <c r="I202"/>
  <c r="I208"/>
  <c r="I182"/>
  <c r="I181" s="1"/>
  <c r="I162"/>
  <c r="I58"/>
  <c r="I57" s="1"/>
  <c r="I56" s="1"/>
  <c r="I363"/>
  <c r="I398"/>
  <c r="I397" s="1"/>
  <c r="I384"/>
  <c r="I383" s="1"/>
  <c r="I382" s="1"/>
  <c r="I379"/>
  <c r="I378" s="1"/>
  <c r="I377" s="1"/>
  <c r="I376" s="1"/>
  <c r="I374"/>
  <c r="I373" s="1"/>
  <c r="I372" s="1"/>
  <c r="I371" s="1"/>
  <c r="I366"/>
  <c r="I365" s="1"/>
  <c r="I364"/>
  <c r="I359"/>
  <c r="I353"/>
  <c r="I350"/>
  <c r="I345"/>
  <c r="I343"/>
  <c r="I342" s="1"/>
  <c r="I339"/>
  <c r="I338" s="1"/>
  <c r="I337" s="1"/>
  <c r="I334"/>
  <c r="I331"/>
  <c r="I328"/>
  <c r="I323"/>
  <c r="I322" s="1"/>
  <c r="I321" s="1"/>
  <c r="I320" s="1"/>
  <c r="I310"/>
  <c r="I308"/>
  <c r="I307"/>
  <c r="I306" s="1"/>
  <c r="I302"/>
  <c r="I295"/>
  <c r="I291"/>
  <c r="I282"/>
  <c r="I281" s="1"/>
  <c r="I278"/>
  <c r="I275"/>
  <c r="I274" s="1"/>
  <c r="I269"/>
  <c r="I267"/>
  <c r="I265"/>
  <c r="I263"/>
  <c r="I262"/>
  <c r="I261" s="1"/>
  <c r="I260" s="1"/>
  <c r="I256"/>
  <c r="I255" s="1"/>
  <c r="I243"/>
  <c r="I241"/>
  <c r="I240"/>
  <c r="I239" s="1"/>
  <c r="I236"/>
  <c r="I230"/>
  <c r="I223"/>
  <c r="I222" s="1"/>
  <c r="I221" s="1"/>
  <c r="I220" s="1"/>
  <c r="I217"/>
  <c r="I216" s="1"/>
  <c r="I215" s="1"/>
  <c r="I214" s="1"/>
  <c r="I212"/>
  <c r="I210"/>
  <c r="I207"/>
  <c r="I206" s="1"/>
  <c r="I204"/>
  <c r="I196"/>
  <c r="I194"/>
  <c r="I192"/>
  <c r="I190"/>
  <c r="I188"/>
  <c r="I186"/>
  <c r="I183"/>
  <c r="I177"/>
  <c r="I175"/>
  <c r="I172"/>
  <c r="I169"/>
  <c r="I164"/>
  <c r="I156"/>
  <c r="I155" s="1"/>
  <c r="I153"/>
  <c r="I152" s="1"/>
  <c r="I150"/>
  <c r="I148"/>
  <c r="I146"/>
  <c r="I140"/>
  <c r="I138"/>
  <c r="I136"/>
  <c r="I134"/>
  <c r="I128"/>
  <c r="I126"/>
  <c r="I124"/>
  <c r="I122"/>
  <c r="I120"/>
  <c r="I115"/>
  <c r="I114" s="1"/>
  <c r="I113" s="1"/>
  <c r="I112" s="1"/>
  <c r="I110"/>
  <c r="I109" s="1"/>
  <c r="I108" s="1"/>
  <c r="I105"/>
  <c r="I104" s="1"/>
  <c r="I102"/>
  <c r="I100"/>
  <c r="I94"/>
  <c r="I91"/>
  <c r="I89"/>
  <c r="I86"/>
  <c r="I80"/>
  <c r="I79" s="1"/>
  <c r="I78" s="1"/>
  <c r="I76"/>
  <c r="I74"/>
  <c r="I67"/>
  <c r="I66" s="1"/>
  <c r="I65" s="1"/>
  <c r="I64" s="1"/>
  <c r="I54"/>
  <c r="I52"/>
  <c r="I51" s="1"/>
  <c r="I48"/>
  <c r="I46"/>
  <c r="I43"/>
  <c r="I41"/>
  <c r="I34"/>
  <c r="I32"/>
  <c r="I30"/>
  <c r="I26"/>
  <c r="I25" s="1"/>
  <c r="I24" s="1"/>
  <c r="I23" s="1"/>
  <c r="I22"/>
  <c r="I21" s="1"/>
  <c r="I20" s="1"/>
  <c r="I18"/>
  <c r="I17" s="1"/>
  <c r="I15"/>
  <c r="I413"/>
  <c r="I412" s="1"/>
  <c r="I388"/>
  <c r="I387" s="1"/>
  <c r="I386" s="1"/>
  <c r="I391"/>
  <c r="I390" s="1"/>
  <c r="I396"/>
  <c r="I395" s="1"/>
  <c r="I394" s="1"/>
  <c r="I393" s="1"/>
  <c r="I430"/>
  <c r="I429" s="1"/>
  <c r="I428" s="1"/>
  <c r="I419"/>
  <c r="I418" s="1"/>
  <c r="I417" s="1"/>
  <c r="I406"/>
  <c r="I410"/>
  <c r="I409" s="1"/>
  <c r="I425"/>
  <c r="I424" s="1"/>
  <c r="I423" s="1"/>
  <c r="I422" s="1"/>
  <c r="I421" s="1"/>
  <c r="I404"/>
  <c r="I251"/>
  <c r="I250" s="1"/>
  <c r="I229" l="1"/>
  <c r="I238"/>
  <c r="I327"/>
  <c r="I326" s="1"/>
  <c r="I325" s="1"/>
  <c r="I349"/>
  <c r="I348" s="1"/>
  <c r="I347" s="1"/>
  <c r="I289"/>
  <c r="I288" s="1"/>
  <c r="I287" s="1"/>
  <c r="I73"/>
  <c r="I72" s="1"/>
  <c r="I71" s="1"/>
  <c r="I133"/>
  <c r="I132" s="1"/>
  <c r="I131" s="1"/>
  <c r="I130" s="1"/>
  <c r="I145"/>
  <c r="I144" s="1"/>
  <c r="I143" s="1"/>
  <c r="I142" s="1"/>
  <c r="I161"/>
  <c r="I160" s="1"/>
  <c r="I159" s="1"/>
  <c r="I99"/>
  <c r="I98" s="1"/>
  <c r="I97" s="1"/>
  <c r="I96" s="1"/>
  <c r="I37"/>
  <c r="I185"/>
  <c r="I403"/>
  <c r="I45"/>
  <c r="I85"/>
  <c r="I84" s="1"/>
  <c r="I83" s="1"/>
  <c r="I201"/>
  <c r="I200" s="1"/>
  <c r="I199" s="1"/>
  <c r="I198" s="1"/>
  <c r="I273"/>
  <c r="I272" s="1"/>
  <c r="I271" s="1"/>
  <c r="I361"/>
  <c r="I358" s="1"/>
  <c r="I357" s="1"/>
  <c r="I356" s="1"/>
  <c r="I381"/>
  <c r="I219"/>
  <c r="K220"/>
  <c r="I280"/>
  <c r="I249"/>
  <c r="I248" s="1"/>
  <c r="I247" s="1"/>
  <c r="I119"/>
  <c r="I118" s="1"/>
  <c r="I117" s="1"/>
  <c r="I14"/>
  <c r="I13" s="1"/>
  <c r="I29"/>
  <c r="I28" s="1"/>
  <c r="I168" l="1"/>
  <c r="I167" s="1"/>
  <c r="I166" s="1"/>
  <c r="I158" s="1"/>
  <c r="I319"/>
  <c r="I228"/>
  <c r="I402"/>
  <c r="I401" s="1"/>
  <c r="I70"/>
  <c r="I36"/>
  <c r="I27" s="1"/>
  <c r="I10" s="1"/>
  <c r="I107"/>
  <c r="I227" l="1"/>
  <c r="I226" s="1"/>
  <c r="I225"/>
  <c r="I9" s="1"/>
  <c r="I432" s="1"/>
</calcChain>
</file>

<file path=xl/sharedStrings.xml><?xml version="1.0" encoding="utf-8"?>
<sst xmlns="http://schemas.openxmlformats.org/spreadsheetml/2006/main" count="978" uniqueCount="401">
  <si>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</si>
  <si>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</si>
  <si>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</si>
  <si>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</si>
  <si>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</si>
  <si>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</si>
  <si>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</si>
  <si>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</si>
  <si>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</si>
  <si>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</si>
  <si>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</si>
  <si>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</si>
  <si>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</si>
  <si>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</si>
  <si>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</si>
  <si>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</si>
  <si>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</si>
  <si>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</si>
  <si>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</si>
  <si>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</si>
  <si>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</si>
  <si>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</si>
  <si>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</si>
  <si>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</si>
  <si>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</si>
  <si>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</si>
  <si>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</si>
  <si>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</si>
  <si>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</si>
  <si>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</si>
  <si>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</si>
  <si>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</si>
  <si>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</si>
  <si>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</si>
  <si>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</si>
  <si>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</si>
  <si>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</si>
  <si>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</si>
  <si>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</si>
  <si>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</si>
  <si>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</si>
  <si>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</si>
  <si>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</si>
  <si>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</si>
  <si>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</si>
  <si>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</si>
  <si>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</si>
  <si>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</si>
  <si>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</si>
  <si>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</si>
  <si>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</si>
  <si>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</si>
  <si>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</si>
  <si>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</si>
  <si>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</si>
  <si>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</si>
  <si>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</si>
  <si>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</si>
  <si>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</si>
  <si>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</si>
  <si>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</si>
  <si>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</si>
  <si>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</si>
  <si>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</si>
  <si>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</si>
  <si>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</si>
  <si>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</si>
  <si>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</si>
  <si>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</si>
  <si>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</si>
  <si>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</si>
  <si>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</si>
  <si>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</si>
  <si>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Приложение № 6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</si>
  <si>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</si>
  <si>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</si>
  <si>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</si>
  <si>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</si>
  <si>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</si>
  <si>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</si>
  <si>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</si>
  <si>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</si>
  <si>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</si>
  <si>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</si>
  <si>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</si>
  <si>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</si>
  <si>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</si>
  <si>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</si>
  <si>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</si>
  <si>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</si>
  <si>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</si>
  <si>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</si>
  <si>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0112012</t>
  </si>
  <si>
    <t>0112013</t>
  </si>
  <si>
    <t>0110000</t>
  </si>
  <si>
    <t>0114110</t>
  </si>
  <si>
    <t>0114120</t>
  </si>
  <si>
    <t>0112060</t>
  </si>
  <si>
    <t>7002107</t>
  </si>
  <si>
    <t>7005118</t>
  </si>
  <si>
    <t>01Б2000</t>
  </si>
  <si>
    <t>01Б2010</t>
  </si>
  <si>
    <t>01Б2020</t>
  </si>
  <si>
    <t>01Г2000</t>
  </si>
  <si>
    <t>01Г2210</t>
  </si>
  <si>
    <t>01Г2220</t>
  </si>
  <si>
    <t>01Г2230</t>
  </si>
  <si>
    <t>0192200</t>
  </si>
  <si>
    <t>0192230</t>
  </si>
  <si>
    <t>0192232</t>
  </si>
  <si>
    <t>0192233</t>
  </si>
  <si>
    <t>0132201</t>
  </si>
  <si>
    <t>0152310</t>
  </si>
  <si>
    <t>0152320</t>
  </si>
  <si>
    <t>0152330</t>
  </si>
  <si>
    <t>0152340</t>
  </si>
  <si>
    <t>0152350</t>
  </si>
  <si>
    <t>0152370</t>
  </si>
  <si>
    <t>0152371</t>
  </si>
  <si>
    <t>0152373</t>
  </si>
  <si>
    <t>0152374</t>
  </si>
  <si>
    <t>0152375</t>
  </si>
  <si>
    <t>0152376</t>
  </si>
  <si>
    <t>0152377</t>
  </si>
  <si>
    <t>01И2300</t>
  </si>
  <si>
    <t>0182200</t>
  </si>
  <si>
    <t>0182220</t>
  </si>
  <si>
    <t>0160000</t>
  </si>
  <si>
    <t>0162510</t>
  </si>
  <si>
    <t>0162511</t>
  </si>
  <si>
    <t>0164510</t>
  </si>
  <si>
    <t>0164511</t>
  </si>
  <si>
    <t>0164512</t>
  </si>
  <si>
    <t>0162520</t>
  </si>
  <si>
    <t>0162521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</si>
  <si>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</si>
  <si>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</si>
  <si>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</si>
  <si>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</si>
  <si>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</si>
  <si>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</si>
  <si>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</si>
  <si>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</si>
  <si>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</si>
  <si>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</si>
  <si>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0172610</t>
  </si>
  <si>
    <t>0172620</t>
  </si>
  <si>
    <t>0172630</t>
  </si>
  <si>
    <t>0172650</t>
  </si>
  <si>
    <t>0172660</t>
  </si>
  <si>
    <t>0112930</t>
  </si>
  <si>
    <t>01Я0000</t>
  </si>
  <si>
    <t>01Я5250</t>
  </si>
  <si>
    <t>01Я4910</t>
  </si>
  <si>
    <t>01Я4920</t>
  </si>
  <si>
    <t>0192820</t>
  </si>
  <si>
    <t>0192840</t>
  </si>
  <si>
    <t>0192842</t>
  </si>
  <si>
    <t>0112020</t>
  </si>
  <si>
    <t>7002108</t>
  </si>
  <si>
    <t>0112140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</si>
  <si>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</si>
  <si>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</si>
  <si>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</si>
  <si>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</si>
  <si>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</si>
  <si>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</si>
  <si>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</si>
  <si>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</si>
  <si>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</si>
  <si>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</si>
  <si>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</si>
  <si>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</si>
  <si>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</si>
  <si>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</si>
  <si>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</si>
  <si>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</si>
  <si>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</si>
  <si>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</si>
  <si>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</si>
  <si>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</si>
  <si>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</si>
  <si>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</si>
  <si>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</si>
  <si>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</si>
  <si>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</si>
  <si>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</si>
  <si>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</si>
  <si>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</si>
  <si>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</si>
  <si>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</si>
  <si>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</si>
  <si>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</si>
  <si>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</si>
  <si>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</si>
  <si>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</si>
  <si>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</si>
  <si>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</si>
  <si>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</si>
  <si>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</si>
  <si>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</si>
  <si>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</si>
  <si>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</si>
  <si>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</si>
  <si>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</si>
  <si>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</si>
  <si>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</si>
  <si>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</si>
  <si>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</si>
  <si>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</si>
  <si>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</si>
  <si>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</si>
  <si>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</si>
  <si>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</si>
  <si>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</si>
  <si>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</si>
  <si>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</si>
  <si>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</si>
  <si>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</si>
  <si>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</si>
  <si>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</si>
  <si>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</si>
  <si>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</si>
  <si>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</si>
  <si>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</si>
  <si>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</si>
  <si>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</si>
  <si>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</si>
  <si>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</si>
  <si>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</si>
  <si>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</si>
  <si>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</si>
  <si>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</si>
  <si>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</si>
  <si>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</si>
  <si>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</si>
  <si>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</si>
  <si>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</si>
  <si>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</si>
  <si>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</si>
  <si>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</si>
  <si>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</si>
  <si>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</si>
  <si>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</si>
  <si>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</si>
  <si>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</si>
  <si>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</si>
  <si>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</si>
  <si>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</si>
  <si>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</si>
  <si>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</si>
  <si>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 xml:space="preserve">Иные закупки товаров, работ и услуг для обеспечения муниципальных нужд
</t>
  </si>
  <si>
    <t>Приобретение контейнеров и благоустройство территории  под ними</t>
  </si>
  <si>
    <t>0150000</t>
  </si>
  <si>
    <t>0170000</t>
  </si>
  <si>
    <t>7002910</t>
  </si>
  <si>
    <t>7002109</t>
  </si>
  <si>
    <t xml:space="preserve">Ведомственная структура расходов бюджета Махнёвского муниципального образования по главным распорядителям на 2015 год </t>
  </si>
  <si>
    <t>Приобретение мотопомп для труднодоступных населенных пунктов Махнёвского муниципального образования</t>
  </si>
  <si>
    <t>01Г2240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</si>
  <si>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</si>
  <si>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</si>
  <si>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</si>
  <si>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</si>
  <si>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</si>
  <si>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</si>
  <si>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</si>
  <si>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0152380</t>
  </si>
  <si>
    <t>Энергообеспечение п. Калач</t>
  </si>
  <si>
    <t>0152390</t>
  </si>
  <si>
    <t xml:space="preserve">Разработка проекта строительства станций биологической очистки питьевой воды источников питьевого водоснабжения </t>
  </si>
  <si>
    <t>01523И0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</si>
  <si>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</si>
  <si>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01523И1</t>
  </si>
  <si>
    <t xml:space="preserve">Строительство станций биологической очистки питьевой воды источников питьевого водоснабжения </t>
  </si>
  <si>
    <t>01523И2</t>
  </si>
  <si>
    <t>Обеспечение на эксплуатацию источников питьевого водоснабжения</t>
  </si>
  <si>
    <t>01523И3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</si>
  <si>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</si>
  <si>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</si>
  <si>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0200000</t>
  </si>
  <si>
    <t>0300000</t>
  </si>
  <si>
    <t>0302000</t>
  </si>
  <si>
    <t>0302100</t>
  </si>
  <si>
    <t>0202000</t>
  </si>
  <si>
    <t>0202100</t>
  </si>
  <si>
    <t xml:space="preserve">Представительские расходы Думы, Контрольного органа Махнёвского муниципального образования </t>
  </si>
  <si>
    <t>Обеспечение проведения выборов и референдумов</t>
  </si>
  <si>
    <t>7002000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</si>
  <si>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</si>
  <si>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</si>
  <si>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0112200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</si>
  <si>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</si>
  <si>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01Ф2000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</si>
  <si>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</si>
  <si>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</si>
  <si>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</si>
  <si>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</si>
  <si>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</si>
  <si>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</si>
  <si>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</si>
  <si>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</si>
  <si>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01Л2320</t>
  </si>
  <si>
    <t>01Л2330</t>
  </si>
  <si>
    <t>01П2000</t>
  </si>
  <si>
    <t>01П2310</t>
  </si>
  <si>
    <t>01П2320</t>
  </si>
  <si>
    <t>01П2311</t>
  </si>
  <si>
    <t>01П2312</t>
  </si>
  <si>
    <t>01П2313</t>
  </si>
  <si>
    <t>01П2321</t>
  </si>
  <si>
    <t>01Д2000</t>
  </si>
  <si>
    <t>Внесение изменений в Генеральные планы и правила землепользования и застройки Махнёвского МО</t>
  </si>
  <si>
    <t>01Д2310</t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</si>
  <si>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</si>
  <si>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01Э2000</t>
  </si>
  <si>
    <t>01Э2900</t>
  </si>
  <si>
    <t>Оказание социальной помощи гражданам, проживающих на территории Махнёвского МО</t>
  </si>
  <si>
    <t>01Ж2000</t>
  </si>
  <si>
    <t>01Ж2900</t>
  </si>
  <si>
    <t>Наименование раздела, подраздела целевой статьи и вида расходов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</si>
  <si>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</si>
  <si>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Другие вопросы в области национальной экономики</t>
  </si>
  <si>
    <t>01523Э0</t>
  </si>
  <si>
    <t>01523Ю0</t>
  </si>
  <si>
    <t>0162513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</si>
  <si>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</si>
  <si>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</si>
  <si>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</si>
  <si>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</si>
  <si>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</si>
  <si>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</si>
  <si>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</si>
  <si>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 xml:space="preserve">Осуществление мероприятий по созданию дополнительных мест в муниципальных дошкольных образовательных организаций в Махнёвском муниципальном образовании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</si>
  <si>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</si>
  <si>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</si>
  <si>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850</t>
  </si>
  <si>
    <t>0112050</t>
  </si>
  <si>
    <t>0112051</t>
  </si>
  <si>
    <t>Уплата налогов, сборов и иных платежей</t>
  </si>
  <si>
    <t xml:space="preserve">Организация исполнения  местного бюджета в рамках действующего бюджетного законодательства </t>
  </si>
  <si>
    <t>Исполнение судебных актов к казне Махневского МО</t>
  </si>
  <si>
    <t>01542П0</t>
  </si>
  <si>
    <t>01Л0000</t>
  </si>
  <si>
    <t>01Л4140</t>
  </si>
  <si>
    <t>0152360</t>
  </si>
  <si>
    <t>0164520</t>
  </si>
  <si>
    <t>0164570</t>
  </si>
  <si>
    <t>0164590</t>
  </si>
  <si>
    <t>0172640</t>
  </si>
  <si>
    <t>0190000</t>
  </si>
  <si>
    <t>0194070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</si>
  <si>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</si>
  <si>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</si>
  <si>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</si>
  <si>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Подпрограмма "Обеспечение эпизоотического и ветеринарно-санитарного благополучия на территории Махнёвского МО до 2020 года"</t>
  </si>
  <si>
    <t xml:space="preserve">Субсидии на реализацию мероприятий по информатизации муниципальных образований в рамках подпрограммы «Информационное общество Свердловской области» </t>
  </si>
  <si>
    <t>Капитальный ремонт муниципального имущества, в том числе взносы региональному оператору</t>
  </si>
  <si>
    <t>Строительство очистных сооружений производительностью 370 м³/сут в п.г.т. Махнёво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</si>
  <si>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</si>
  <si>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</si>
  <si>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>Субсидии на создание дополнительных мест в муниципальных системах дошкольного образования</t>
  </si>
  <si>
    <t xml:space="preserve"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организации», по которой отражаются расходы на финансирование мероприятий по укреплению и развитию материально-технической базы </t>
  </si>
  <si>
    <t>Субсидии на приобретение и (или) замена, оснащение аппаратурой спутниковой навигации ГЛОНАСС, тахографами автобусов для подвоза обучающихся</t>
  </si>
  <si>
    <t xml:space="preserve">Обеспечение мероприятий по укреплению и развитию материально-технической базы муниципальных учреждений культуры </t>
  </si>
  <si>
    <t xml:space="preserve">Подпрограмма  «Устойчивое развитие сельских территорий Махнёвского муниципального образования до 2020 года» 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</si>
  <si>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</si>
  <si>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 xml:space="preserve">Резервный фонд Правительства Свердловской области </t>
  </si>
  <si>
    <t>Дума Махнёвского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</si>
  <si>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</si>
  <si>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</si>
  <si>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7002101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</si>
  <si>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</si>
  <si>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Алапаевская районная территориальная избирательная комиссия </t>
  </si>
  <si>
    <t>830</t>
  </si>
  <si>
    <t xml:space="preserve">Исполнение судебных актов </t>
  </si>
  <si>
    <t>Подготовка молодых граждан к военной службе</t>
  </si>
  <si>
    <t>0194840</t>
  </si>
  <si>
    <t>Иные выплаты персоналу, за исключением ФОТ</t>
  </si>
  <si>
    <t>7002106</t>
  </si>
  <si>
    <t>Предоставление муниципальных гарантий</t>
  </si>
  <si>
    <t>0162512</t>
  </si>
  <si>
    <t>Содержание и оснащение оборудованием вводимых дополнительных мест в муниципальных системах дошкольного образования в части софинансирования расходов данных мероприятий</t>
  </si>
  <si>
    <t>01645Э0</t>
  </si>
  <si>
    <t>Субсидии на содержание и оснащение оборудованием вводимых дополнительных мест в муниципальных системах дошкольного образования</t>
  </si>
  <si>
    <t>0174070</t>
  </si>
  <si>
    <t>Осуществление государственной поддержки муниципальных учреждений культуры</t>
  </si>
  <si>
    <t>Осуществление государственной поддержки лучших работников муниципальных учреждений культуры</t>
  </si>
  <si>
    <t>0175147</t>
  </si>
  <si>
    <t>0175148</t>
  </si>
  <si>
    <t>Комплектование библиотечных фондов библиотек</t>
  </si>
  <si>
    <t>0175144</t>
  </si>
  <si>
    <t>350</t>
  </si>
  <si>
    <t>Премии и гранты</t>
  </si>
  <si>
    <t>Функционирование высшего должностного лица субъекта Российской Федерации и мунициального образования</t>
  </si>
  <si>
    <t>Энергообеспечение очистных сооружений</t>
  </si>
  <si>
    <t>0152361</t>
  </si>
  <si>
    <t xml:space="preserve"> Глава муниципального образования                                                                   А.В.Лызлов</t>
  </si>
  <si>
    <t>0175146</t>
  </si>
  <si>
    <t>Проведение мероприятий по подключению общедоступных библиотек  муниципальных образований, расположенных на территории Свердловской области, к сети Интернет и развитие системы библиотечного дела с учетом задачи расширения информационных технологий и оцифровки</t>
  </si>
  <si>
    <t xml:space="preserve">   от  05.11. 2015г № 22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</si>
</sst>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%"/>
  </numFmts>
  <fonts count="1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3" fillId="4" borderId="1" xfId="0" applyNumberFormat="1" applyFont="1" applyFill="1" applyBorder="1" applyAlignment="1"/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6" fontId="8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0" borderId="1" xfId="0" applyFont="1" applyBorder="1"/>
    <xf numFmtId="49" fontId="5" fillId="0" borderId="2" xfId="0" applyNumberFormat="1" applyFont="1" applyBorder="1" applyAlignment="1">
      <alignment horizontal="center" vertical="center" wrapText="1"/>
    </xf>
    <xf numFmtId="166" fontId="0" fillId="2" borderId="2" xfId="0" applyNumberFormat="1" applyFill="1" applyBorder="1" applyAlignment="1"/>
    <xf numFmtId="166" fontId="7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6" fontId="3" fillId="4" borderId="3" xfId="0" applyNumberFormat="1" applyFont="1" applyFill="1" applyBorder="1"/>
    <xf numFmtId="166" fontId="3" fillId="2" borderId="2" xfId="0" applyNumberFormat="1" applyFont="1" applyFill="1" applyBorder="1" applyAlignment="1"/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9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66" fontId="0" fillId="4" borderId="0" xfId="0" applyNumberFormat="1" applyFill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/>
    <xf numFmtId="166" fontId="2" fillId="3" borderId="1" xfId="0" applyNumberFormat="1" applyFont="1" applyFill="1" applyBorder="1" applyAlignment="1"/>
    <xf numFmtId="166" fontId="0" fillId="3" borderId="1" xfId="0" applyNumberFormat="1" applyFill="1" applyBorder="1" applyAlignment="1"/>
    <xf numFmtId="166" fontId="3" fillId="0" borderId="1" xfId="0" applyNumberFormat="1" applyFont="1" applyFill="1" applyBorder="1" applyAlignment="1"/>
    <xf numFmtId="166" fontId="10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/>
    <xf numFmtId="0" fontId="11" fillId="4" borderId="0" xfId="0" applyFont="1" applyFill="1"/>
    <xf numFmtId="166" fontId="11" fillId="4" borderId="0" xfId="0" applyNumberFormat="1" applyFont="1" applyFill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166" fontId="1" fillId="2" borderId="1" xfId="0" applyNumberFormat="1" applyFont="1" applyFill="1" applyBorder="1" applyAlignment="1"/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53FF5B20CDC58A9D45918348E18CFC2550E05CD8F73CBA07CAF96C9B1FDDFA1B75E05ACA1DFEF8ER4f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0"/>
  <sheetViews>
    <sheetView tabSelected="1" zoomScale="130" zoomScaleNormal="130" workbookViewId="0">
      <selection activeCell="C4" sqref="C4:I4"/>
    </sheetView>
  </sheetViews>
  <sheetFormatPr defaultRowHeight="12.75"/>
  <cols>
    <col min="1" max="1" width="4.28515625" customWidth="1"/>
    <col min="2" max="2" width="53.42578125" style="84" customWidth="1"/>
    <col min="3" max="3" width="4.5703125" style="48" customWidth="1"/>
    <col min="4" max="4" width="5.5703125" style="102" customWidth="1"/>
    <col min="5" max="5" width="9.28515625" style="102" customWidth="1"/>
    <col min="6" max="6" width="4.85546875" style="102" customWidth="1"/>
    <col min="7" max="7" width="9.5703125" style="28" hidden="1" customWidth="1"/>
    <col min="8" max="8" width="0" hidden="1" customWidth="1"/>
    <col min="9" max="9" width="14.5703125" style="25" customWidth="1"/>
    <col min="10" max="10" width="8.28515625" customWidth="1"/>
    <col min="11" max="12" width="10.28515625" customWidth="1"/>
  </cols>
  <sheetData>
    <row r="1" spans="1:13" ht="12.75" customHeight="1">
      <c r="A1" s="13"/>
      <c r="B1" s="71"/>
      <c r="C1" s="114" t="s">
        <v>73</v>
      </c>
      <c r="D1" s="114"/>
      <c r="E1" s="114"/>
      <c r="F1" s="114"/>
      <c r="G1" s="114"/>
      <c r="H1" s="114"/>
      <c r="I1" s="114"/>
    </row>
    <row r="2" spans="1:13" ht="12.75" customHeight="1">
      <c r="A2" s="13"/>
      <c r="B2" s="71"/>
      <c r="C2" s="114" t="s">
        <v>36</v>
      </c>
      <c r="D2" s="114"/>
      <c r="E2" s="114"/>
      <c r="F2" s="114"/>
      <c r="G2" s="114"/>
      <c r="H2" s="114"/>
      <c r="I2" s="114"/>
    </row>
    <row r="3" spans="1:13" ht="12.75" customHeight="1">
      <c r="A3" s="13"/>
      <c r="C3" s="114" t="s">
        <v>64</v>
      </c>
      <c r="D3" s="114"/>
      <c r="E3" s="114"/>
      <c r="F3" s="114"/>
      <c r="G3" s="114"/>
      <c r="H3" s="114"/>
      <c r="I3" s="114"/>
    </row>
    <row r="4" spans="1:13" ht="12.75" customHeight="1">
      <c r="A4" s="13"/>
      <c r="B4" s="71"/>
      <c r="C4" s="114" t="s">
        <v>400</v>
      </c>
      <c r="D4" s="114"/>
      <c r="E4" s="114"/>
      <c r="F4" s="114"/>
      <c r="G4" s="114"/>
      <c r="H4" s="114"/>
      <c r="I4" s="114"/>
    </row>
    <row r="5" spans="1:13">
      <c r="A5" s="13"/>
      <c r="B5" s="72"/>
      <c r="C5" s="70"/>
      <c r="D5" s="70"/>
      <c r="E5" s="70"/>
      <c r="F5" s="70"/>
      <c r="G5" s="70"/>
      <c r="H5" s="70"/>
    </row>
    <row r="6" spans="1:13" ht="38.25" customHeight="1">
      <c r="A6" s="115" t="s">
        <v>257</v>
      </c>
      <c r="B6" s="115"/>
      <c r="C6" s="115"/>
      <c r="D6" s="115"/>
      <c r="E6" s="115"/>
      <c r="F6" s="115"/>
      <c r="G6" s="115"/>
      <c r="H6" s="115"/>
      <c r="I6" s="115"/>
    </row>
    <row r="7" spans="1:13" ht="87">
      <c r="A7" s="6" t="s">
        <v>0</v>
      </c>
      <c r="B7" s="73" t="s">
        <v>320</v>
      </c>
      <c r="C7" s="99" t="s">
        <v>57</v>
      </c>
      <c r="D7" s="99" t="s">
        <v>1</v>
      </c>
      <c r="E7" s="99" t="s">
        <v>2</v>
      </c>
      <c r="F7" s="99" t="s">
        <v>3</v>
      </c>
      <c r="G7" s="26" t="s">
        <v>58</v>
      </c>
      <c r="H7" s="27" t="s">
        <v>58</v>
      </c>
      <c r="I7" s="73" t="s">
        <v>58</v>
      </c>
    </row>
    <row r="8" spans="1:13">
      <c r="A8" s="30"/>
      <c r="B8" s="73"/>
      <c r="C8" s="43"/>
      <c r="D8" s="43"/>
      <c r="E8" s="43"/>
      <c r="F8" s="43"/>
      <c r="G8" s="29"/>
      <c r="H8" s="27"/>
      <c r="I8" s="29"/>
    </row>
    <row r="9" spans="1:13" ht="31.5">
      <c r="A9" s="34">
        <v>1</v>
      </c>
      <c r="B9" s="74" t="s">
        <v>61</v>
      </c>
      <c r="C9" s="44">
        <v>901</v>
      </c>
      <c r="D9" s="103"/>
      <c r="E9" s="103"/>
      <c r="F9" s="100"/>
      <c r="G9" s="33"/>
      <c r="H9" s="32"/>
      <c r="I9" s="37">
        <f>I10+I64+I70+I107+I158+I219+I225+I287+I319+I356+I371+I376</f>
        <v>240000.82199999999</v>
      </c>
      <c r="L9" s="54"/>
    </row>
    <row r="10" spans="1:13" ht="15.75">
      <c r="A10" s="34">
        <v>2</v>
      </c>
      <c r="B10" s="74" t="s">
        <v>4</v>
      </c>
      <c r="C10" s="45">
        <v>901</v>
      </c>
      <c r="D10" s="31">
        <v>100</v>
      </c>
      <c r="E10" s="104"/>
      <c r="F10" s="101"/>
      <c r="G10" s="38"/>
      <c r="H10" s="12"/>
      <c r="I10" s="39">
        <f>SUM(I11+I13+I23+I27+I61)</f>
        <v>34451.648999999998</v>
      </c>
      <c r="J10" s="54"/>
      <c r="L10" s="54"/>
    </row>
    <row r="11" spans="1:13" ht="47.25">
      <c r="A11" s="34"/>
      <c r="B11" s="74" t="s">
        <v>394</v>
      </c>
      <c r="C11" s="45">
        <v>901</v>
      </c>
      <c r="D11" s="31">
        <v>102</v>
      </c>
      <c r="E11" s="104"/>
      <c r="F11" s="101"/>
      <c r="G11" s="38"/>
      <c r="H11" s="12"/>
      <c r="I11" s="39">
        <f>SUM(I12)</f>
        <v>243.5</v>
      </c>
      <c r="J11" s="54"/>
      <c r="L11" s="54"/>
    </row>
    <row r="12" spans="1:13" ht="15.75">
      <c r="A12" s="34"/>
      <c r="B12" s="74" t="s">
        <v>370</v>
      </c>
      <c r="C12" s="45">
        <v>901</v>
      </c>
      <c r="D12" s="31">
        <v>102</v>
      </c>
      <c r="E12" s="104">
        <v>7002101</v>
      </c>
      <c r="F12" s="101">
        <v>120</v>
      </c>
      <c r="G12" s="38"/>
      <c r="H12" s="12"/>
      <c r="I12" s="39">
        <v>243.5</v>
      </c>
      <c r="J12" s="54"/>
      <c r="L12" s="54"/>
    </row>
    <row r="13" spans="1:13" ht="38.25">
      <c r="A13" s="34">
        <v>3</v>
      </c>
      <c r="B13" s="73" t="s">
        <v>32</v>
      </c>
      <c r="C13" s="45">
        <v>901</v>
      </c>
      <c r="D13" s="1">
        <v>104</v>
      </c>
      <c r="E13" s="2"/>
      <c r="F13" s="4"/>
      <c r="I13" s="15">
        <f>I14</f>
        <v>13652</v>
      </c>
      <c r="M13" s="52"/>
    </row>
    <row r="14" spans="1:13">
      <c r="A14" s="34">
        <v>4</v>
      </c>
      <c r="B14" s="73" t="s">
        <v>78</v>
      </c>
      <c r="C14" s="45">
        <v>901</v>
      </c>
      <c r="D14" s="1">
        <v>104</v>
      </c>
      <c r="E14" s="2" t="s">
        <v>74</v>
      </c>
      <c r="F14" s="4"/>
      <c r="I14" s="15">
        <f>I15+I17+I20</f>
        <v>13652</v>
      </c>
    </row>
    <row r="15" spans="1:13" ht="25.5">
      <c r="A15" s="34">
        <v>5</v>
      </c>
      <c r="B15" s="73" t="s">
        <v>79</v>
      </c>
      <c r="C15" s="45">
        <v>901</v>
      </c>
      <c r="D15" s="1">
        <v>104</v>
      </c>
      <c r="E15" s="2" t="s">
        <v>75</v>
      </c>
      <c r="F15" s="4"/>
      <c r="I15" s="15">
        <f>I16</f>
        <v>10504</v>
      </c>
      <c r="M15" s="53"/>
    </row>
    <row r="16" spans="1:13" ht="25.5">
      <c r="A16" s="34">
        <v>6</v>
      </c>
      <c r="B16" s="75" t="s">
        <v>80</v>
      </c>
      <c r="C16" s="46">
        <v>901</v>
      </c>
      <c r="D16" s="3">
        <v>104</v>
      </c>
      <c r="E16" s="4" t="s">
        <v>75</v>
      </c>
      <c r="F16" s="4" t="s">
        <v>48</v>
      </c>
      <c r="I16" s="16">
        <v>10504</v>
      </c>
    </row>
    <row r="17" spans="1:9">
      <c r="A17" s="34">
        <v>7</v>
      </c>
      <c r="B17" s="73" t="s">
        <v>78</v>
      </c>
      <c r="C17" s="45">
        <v>901</v>
      </c>
      <c r="D17" s="1">
        <v>104</v>
      </c>
      <c r="E17" s="2" t="s">
        <v>74</v>
      </c>
      <c r="F17" s="4"/>
      <c r="I17" s="15">
        <f>I18</f>
        <v>787</v>
      </c>
    </row>
    <row r="18" spans="1:9" ht="25.5">
      <c r="A18" s="34">
        <v>8</v>
      </c>
      <c r="B18" s="73" t="s">
        <v>35</v>
      </c>
      <c r="C18" s="45">
        <v>901</v>
      </c>
      <c r="D18" s="1">
        <v>104</v>
      </c>
      <c r="E18" s="2" t="s">
        <v>76</v>
      </c>
      <c r="F18" s="4"/>
      <c r="I18" s="15">
        <f>I19</f>
        <v>787</v>
      </c>
    </row>
    <row r="19" spans="1:9" ht="25.5">
      <c r="A19" s="34">
        <v>9</v>
      </c>
      <c r="B19" s="75" t="s">
        <v>81</v>
      </c>
      <c r="C19" s="46">
        <v>901</v>
      </c>
      <c r="D19" s="3">
        <v>104</v>
      </c>
      <c r="E19" s="4" t="s">
        <v>76</v>
      </c>
      <c r="F19" s="4" t="s">
        <v>48</v>
      </c>
      <c r="I19" s="16">
        <v>787</v>
      </c>
    </row>
    <row r="20" spans="1:9">
      <c r="A20" s="34">
        <v>10</v>
      </c>
      <c r="B20" s="73" t="s">
        <v>78</v>
      </c>
      <c r="C20" s="45">
        <v>901</v>
      </c>
      <c r="D20" s="1">
        <v>104</v>
      </c>
      <c r="E20" s="2" t="s">
        <v>74</v>
      </c>
      <c r="F20" s="2"/>
      <c r="I20" s="15">
        <f>I21</f>
        <v>2361</v>
      </c>
    </row>
    <row r="21" spans="1:9" ht="25.5">
      <c r="A21" s="34">
        <v>11</v>
      </c>
      <c r="B21" s="73" t="s">
        <v>82</v>
      </c>
      <c r="C21" s="45">
        <v>901</v>
      </c>
      <c r="D21" s="1">
        <v>104</v>
      </c>
      <c r="E21" s="2" t="s">
        <v>77</v>
      </c>
      <c r="F21" s="2"/>
      <c r="I21" s="15">
        <f>I22</f>
        <v>2361</v>
      </c>
    </row>
    <row r="22" spans="1:9" ht="13.5" customHeight="1">
      <c r="A22" s="34">
        <v>12</v>
      </c>
      <c r="B22" s="75" t="s">
        <v>83</v>
      </c>
      <c r="C22" s="46">
        <v>901</v>
      </c>
      <c r="D22" s="3">
        <v>104</v>
      </c>
      <c r="E22" s="4" t="s">
        <v>77</v>
      </c>
      <c r="F22" s="4" t="s">
        <v>48</v>
      </c>
      <c r="I22" s="16">
        <f>2287+60+14</f>
        <v>2361</v>
      </c>
    </row>
    <row r="23" spans="1:9" s="67" customFormat="1" ht="13.5" customHeight="1">
      <c r="A23" s="34">
        <v>13</v>
      </c>
      <c r="B23" s="73" t="s">
        <v>6</v>
      </c>
      <c r="C23" s="45">
        <v>901</v>
      </c>
      <c r="D23" s="1">
        <v>111</v>
      </c>
      <c r="E23" s="2"/>
      <c r="F23" s="2"/>
      <c r="I23" s="15">
        <f>I24</f>
        <v>450</v>
      </c>
    </row>
    <row r="24" spans="1:9" ht="13.5" customHeight="1">
      <c r="A24" s="34">
        <v>14</v>
      </c>
      <c r="B24" s="73" t="s">
        <v>78</v>
      </c>
      <c r="C24" s="45">
        <v>901</v>
      </c>
      <c r="D24" s="1">
        <v>111</v>
      </c>
      <c r="E24" s="2" t="s">
        <v>74</v>
      </c>
      <c r="F24" s="2"/>
      <c r="I24" s="15">
        <f>I25</f>
        <v>450</v>
      </c>
    </row>
    <row r="25" spans="1:9" ht="13.5" customHeight="1">
      <c r="A25" s="34">
        <v>15</v>
      </c>
      <c r="B25" s="73" t="s">
        <v>7</v>
      </c>
      <c r="C25" s="45">
        <v>901</v>
      </c>
      <c r="D25" s="1">
        <v>111</v>
      </c>
      <c r="E25" s="2" t="s">
        <v>84</v>
      </c>
      <c r="F25" s="2"/>
      <c r="I25" s="15">
        <f>I26</f>
        <v>450</v>
      </c>
    </row>
    <row r="26" spans="1:9">
      <c r="A26" s="34">
        <v>16</v>
      </c>
      <c r="B26" s="75" t="s">
        <v>51</v>
      </c>
      <c r="C26" s="46">
        <v>901</v>
      </c>
      <c r="D26" s="3">
        <v>111</v>
      </c>
      <c r="E26" s="4" t="s">
        <v>84</v>
      </c>
      <c r="F26" s="4" t="s">
        <v>50</v>
      </c>
      <c r="I26" s="16">
        <f>150+300</f>
        <v>450</v>
      </c>
    </row>
    <row r="27" spans="1:9">
      <c r="A27" s="34">
        <v>17</v>
      </c>
      <c r="B27" s="73" t="s">
        <v>27</v>
      </c>
      <c r="C27" s="45">
        <v>901</v>
      </c>
      <c r="D27" s="1">
        <v>113</v>
      </c>
      <c r="E27" s="2"/>
      <c r="F27" s="4"/>
      <c r="I27" s="15">
        <f>I28+I36+I56</f>
        <v>15106.148999999999</v>
      </c>
    </row>
    <row r="28" spans="1:9" ht="25.5">
      <c r="A28" s="34">
        <v>18</v>
      </c>
      <c r="B28" s="73" t="s">
        <v>161</v>
      </c>
      <c r="C28" s="45">
        <v>901</v>
      </c>
      <c r="D28" s="1">
        <v>113</v>
      </c>
      <c r="E28" s="2" t="s">
        <v>85</v>
      </c>
      <c r="F28" s="4"/>
      <c r="I28" s="15">
        <f>I29</f>
        <v>321.5</v>
      </c>
    </row>
    <row r="29" spans="1:9" ht="38.25">
      <c r="A29" s="34">
        <v>19</v>
      </c>
      <c r="B29" s="76" t="s">
        <v>162</v>
      </c>
      <c r="C29" s="45">
        <v>901</v>
      </c>
      <c r="D29" s="1">
        <v>113</v>
      </c>
      <c r="E29" s="2" t="s">
        <v>86</v>
      </c>
      <c r="F29" s="4"/>
      <c r="I29" s="15">
        <f>I30+I32+I34</f>
        <v>321.5</v>
      </c>
    </row>
    <row r="30" spans="1:9" ht="25.5">
      <c r="A30" s="34">
        <v>20</v>
      </c>
      <c r="B30" s="76" t="s">
        <v>163</v>
      </c>
      <c r="C30" s="45">
        <v>901</v>
      </c>
      <c r="D30" s="1">
        <v>113</v>
      </c>
      <c r="E30" s="2" t="s">
        <v>87</v>
      </c>
      <c r="F30" s="4"/>
      <c r="I30" s="15">
        <f>I31</f>
        <v>40</v>
      </c>
    </row>
    <row r="31" spans="1:9" ht="39.75" customHeight="1">
      <c r="A31" s="34">
        <v>21</v>
      </c>
      <c r="B31" s="77" t="s">
        <v>164</v>
      </c>
      <c r="C31" s="46">
        <v>901</v>
      </c>
      <c r="D31" s="3">
        <v>113</v>
      </c>
      <c r="E31" s="4" t="s">
        <v>87</v>
      </c>
      <c r="F31" s="4" t="s">
        <v>88</v>
      </c>
      <c r="I31" s="17">
        <v>40</v>
      </c>
    </row>
    <row r="32" spans="1:9" ht="25.5" customHeight="1">
      <c r="A32" s="34">
        <v>22</v>
      </c>
      <c r="B32" s="76" t="s">
        <v>165</v>
      </c>
      <c r="C32" s="45">
        <v>901</v>
      </c>
      <c r="D32" s="1">
        <v>113</v>
      </c>
      <c r="E32" s="2" t="s">
        <v>89</v>
      </c>
      <c r="F32" s="4"/>
      <c r="I32" s="15">
        <f>I33</f>
        <v>100</v>
      </c>
    </row>
    <row r="33" spans="1:12" ht="27" customHeight="1">
      <c r="A33" s="34">
        <v>23</v>
      </c>
      <c r="B33" s="77" t="s">
        <v>164</v>
      </c>
      <c r="C33" s="46">
        <v>901</v>
      </c>
      <c r="D33" s="3">
        <v>113</v>
      </c>
      <c r="E33" s="4" t="s">
        <v>89</v>
      </c>
      <c r="F33" s="4" t="s">
        <v>88</v>
      </c>
      <c r="I33" s="60">
        <v>100</v>
      </c>
    </row>
    <row r="34" spans="1:12" s="51" customFormat="1" ht="40.5" customHeight="1">
      <c r="A34" s="34">
        <v>24</v>
      </c>
      <c r="B34" s="73" t="s">
        <v>166</v>
      </c>
      <c r="C34" s="45">
        <v>901</v>
      </c>
      <c r="D34" s="1">
        <v>113</v>
      </c>
      <c r="E34" s="2" t="s">
        <v>90</v>
      </c>
      <c r="F34" s="4"/>
      <c r="G34" s="50"/>
      <c r="I34" s="15">
        <f>I35</f>
        <v>181.5</v>
      </c>
    </row>
    <row r="35" spans="1:12" ht="25.5">
      <c r="A35" s="34">
        <v>25</v>
      </c>
      <c r="B35" s="77" t="s">
        <v>164</v>
      </c>
      <c r="C35" s="46">
        <v>901</v>
      </c>
      <c r="D35" s="3">
        <v>113</v>
      </c>
      <c r="E35" s="4" t="s">
        <v>90</v>
      </c>
      <c r="F35" s="4" t="s">
        <v>88</v>
      </c>
      <c r="I35" s="17">
        <v>181.5</v>
      </c>
    </row>
    <row r="36" spans="1:12">
      <c r="A36" s="34">
        <v>26</v>
      </c>
      <c r="B36" s="73" t="s">
        <v>167</v>
      </c>
      <c r="C36" s="45">
        <v>901</v>
      </c>
      <c r="D36" s="1">
        <v>113</v>
      </c>
      <c r="E36" s="2" t="s">
        <v>91</v>
      </c>
      <c r="F36" s="4"/>
      <c r="I36" s="15">
        <f>I37+I43+I54+I45+I51</f>
        <v>14684.648999999999</v>
      </c>
    </row>
    <row r="37" spans="1:12" ht="25.5">
      <c r="A37" s="34">
        <v>27</v>
      </c>
      <c r="B37" s="76" t="s">
        <v>169</v>
      </c>
      <c r="C37" s="45">
        <v>901</v>
      </c>
      <c r="D37" s="1">
        <v>113</v>
      </c>
      <c r="E37" s="2" t="s">
        <v>92</v>
      </c>
      <c r="F37" s="4"/>
      <c r="I37" s="15">
        <f>SUM(I38:I42)</f>
        <v>14334.4</v>
      </c>
    </row>
    <row r="38" spans="1:12">
      <c r="A38" s="34">
        <v>28</v>
      </c>
      <c r="B38" s="77" t="s">
        <v>170</v>
      </c>
      <c r="C38" s="46">
        <v>901</v>
      </c>
      <c r="D38" s="3">
        <v>113</v>
      </c>
      <c r="E38" s="4" t="s">
        <v>92</v>
      </c>
      <c r="F38" s="4" t="s">
        <v>42</v>
      </c>
      <c r="I38" s="17">
        <f>8535+15+14-14+37.6</f>
        <v>8587.6</v>
      </c>
    </row>
    <row r="39" spans="1:12">
      <c r="A39" s="34">
        <v>29</v>
      </c>
      <c r="B39" s="77" t="s">
        <v>378</v>
      </c>
      <c r="C39" s="46">
        <v>901</v>
      </c>
      <c r="D39" s="3">
        <v>113</v>
      </c>
      <c r="E39" s="4" t="s">
        <v>92</v>
      </c>
      <c r="F39" s="4" t="s">
        <v>48</v>
      </c>
      <c r="G39" s="106"/>
      <c r="H39" s="107"/>
      <c r="I39" s="17">
        <v>14.4</v>
      </c>
    </row>
    <row r="40" spans="1:12" ht="25.5">
      <c r="A40" s="34">
        <v>30</v>
      </c>
      <c r="B40" s="77" t="s">
        <v>164</v>
      </c>
      <c r="C40" s="46">
        <v>901</v>
      </c>
      <c r="D40" s="3">
        <v>113</v>
      </c>
      <c r="E40" s="4" t="s">
        <v>92</v>
      </c>
      <c r="F40" s="4" t="s">
        <v>88</v>
      </c>
      <c r="I40" s="17">
        <f>4994+75+353.5+20+227.4+32.5</f>
        <v>5702.4</v>
      </c>
      <c r="J40" s="54"/>
    </row>
    <row r="41" spans="1:12">
      <c r="A41" s="34">
        <v>31</v>
      </c>
      <c r="B41" s="77" t="s">
        <v>171</v>
      </c>
      <c r="C41" s="55">
        <v>901</v>
      </c>
      <c r="D41" s="3">
        <v>113</v>
      </c>
      <c r="E41" s="4" t="s">
        <v>92</v>
      </c>
      <c r="F41" s="4" t="s">
        <v>56</v>
      </c>
      <c r="G41" s="56"/>
      <c r="H41" s="25"/>
      <c r="I41" s="17">
        <f>1114.1-1114.1</f>
        <v>0</v>
      </c>
      <c r="L41" s="54"/>
    </row>
    <row r="42" spans="1:12">
      <c r="A42" s="34">
        <v>32</v>
      </c>
      <c r="B42" s="77" t="s">
        <v>339</v>
      </c>
      <c r="C42" s="55">
        <v>901</v>
      </c>
      <c r="D42" s="3">
        <v>113</v>
      </c>
      <c r="E42" s="4" t="s">
        <v>92</v>
      </c>
      <c r="F42" s="4" t="s">
        <v>336</v>
      </c>
      <c r="G42" s="56"/>
      <c r="H42" s="25"/>
      <c r="I42" s="17">
        <v>30</v>
      </c>
      <c r="K42" s="51"/>
    </row>
    <row r="43" spans="1:12" ht="38.25">
      <c r="A43" s="34">
        <v>33</v>
      </c>
      <c r="B43" s="78" t="s">
        <v>172</v>
      </c>
      <c r="C43" s="65">
        <v>901</v>
      </c>
      <c r="D43" s="1">
        <v>113</v>
      </c>
      <c r="E43" s="2" t="s">
        <v>93</v>
      </c>
      <c r="F43" s="4"/>
      <c r="G43" s="56"/>
      <c r="H43" s="25"/>
      <c r="I43" s="15">
        <f>I44</f>
        <v>80</v>
      </c>
      <c r="K43" s="51"/>
      <c r="L43" s="51"/>
    </row>
    <row r="44" spans="1:12" ht="25.5">
      <c r="A44" s="34">
        <v>34</v>
      </c>
      <c r="B44" s="77" t="s">
        <v>164</v>
      </c>
      <c r="C44" s="55">
        <v>901</v>
      </c>
      <c r="D44" s="3">
        <v>113</v>
      </c>
      <c r="E44" s="4" t="s">
        <v>93</v>
      </c>
      <c r="F44" s="4" t="s">
        <v>88</v>
      </c>
      <c r="G44" s="56"/>
      <c r="H44" s="25"/>
      <c r="I44" s="17">
        <v>80</v>
      </c>
    </row>
    <row r="45" spans="1:12" ht="38.25">
      <c r="A45" s="34">
        <v>35</v>
      </c>
      <c r="B45" s="76" t="s">
        <v>173</v>
      </c>
      <c r="C45" s="45">
        <v>901</v>
      </c>
      <c r="D45" s="1">
        <v>113</v>
      </c>
      <c r="E45" s="2" t="s">
        <v>94</v>
      </c>
      <c r="F45" s="4"/>
      <c r="I45" s="15">
        <f>I46+I48</f>
        <v>92</v>
      </c>
    </row>
    <row r="46" spans="1:12" ht="63.75">
      <c r="A46" s="34">
        <v>36</v>
      </c>
      <c r="B46" s="76" t="s">
        <v>174</v>
      </c>
      <c r="C46" s="45">
        <v>901</v>
      </c>
      <c r="D46" s="1">
        <v>113</v>
      </c>
      <c r="E46" s="2" t="s">
        <v>95</v>
      </c>
      <c r="F46" s="4"/>
      <c r="I46" s="20">
        <f>I47</f>
        <v>0.1</v>
      </c>
    </row>
    <row r="47" spans="1:12" ht="25.5">
      <c r="A47" s="34">
        <v>37</v>
      </c>
      <c r="B47" s="77" t="s">
        <v>164</v>
      </c>
      <c r="C47" s="46">
        <v>901</v>
      </c>
      <c r="D47" s="3">
        <v>113</v>
      </c>
      <c r="E47" s="4" t="s">
        <v>95</v>
      </c>
      <c r="F47" s="4" t="s">
        <v>88</v>
      </c>
      <c r="I47" s="61">
        <v>0.1</v>
      </c>
    </row>
    <row r="48" spans="1:12" ht="25.5">
      <c r="A48" s="34">
        <v>38</v>
      </c>
      <c r="B48" s="76" t="s">
        <v>175</v>
      </c>
      <c r="C48" s="45">
        <v>901</v>
      </c>
      <c r="D48" s="1">
        <v>113</v>
      </c>
      <c r="E48" s="2" t="s">
        <v>96</v>
      </c>
      <c r="F48" s="4"/>
      <c r="I48" s="20">
        <f>I49+I50</f>
        <v>91.9</v>
      </c>
    </row>
    <row r="49" spans="1:9" ht="27" customHeight="1">
      <c r="A49" s="34">
        <v>39</v>
      </c>
      <c r="B49" s="75" t="s">
        <v>83</v>
      </c>
      <c r="C49" s="46">
        <v>901</v>
      </c>
      <c r="D49" s="3">
        <v>113</v>
      </c>
      <c r="E49" s="4" t="s">
        <v>96</v>
      </c>
      <c r="F49" s="4" t="s">
        <v>48</v>
      </c>
      <c r="I49" s="61">
        <v>43.6</v>
      </c>
    </row>
    <row r="50" spans="1:9" ht="25.5">
      <c r="A50" s="34">
        <v>40</v>
      </c>
      <c r="B50" s="77" t="s">
        <v>164</v>
      </c>
      <c r="C50" s="46">
        <v>901</v>
      </c>
      <c r="D50" s="3">
        <v>113</v>
      </c>
      <c r="E50" s="4" t="s">
        <v>96</v>
      </c>
      <c r="F50" s="4" t="s">
        <v>88</v>
      </c>
      <c r="I50" s="61">
        <v>48.3</v>
      </c>
    </row>
    <row r="51" spans="1:9" ht="25.5">
      <c r="A51" s="34">
        <v>41</v>
      </c>
      <c r="B51" s="76" t="s">
        <v>340</v>
      </c>
      <c r="C51" s="45">
        <v>901</v>
      </c>
      <c r="D51" s="1">
        <v>113</v>
      </c>
      <c r="E51" s="2" t="s">
        <v>337</v>
      </c>
      <c r="F51" s="4"/>
      <c r="I51" s="20">
        <f>I52</f>
        <v>123.249</v>
      </c>
    </row>
    <row r="52" spans="1:9">
      <c r="A52" s="34">
        <v>42</v>
      </c>
      <c r="B52" s="76" t="s">
        <v>341</v>
      </c>
      <c r="C52" s="45">
        <v>901</v>
      </c>
      <c r="D52" s="1">
        <v>113</v>
      </c>
      <c r="E52" s="2" t="s">
        <v>338</v>
      </c>
      <c r="F52" s="4"/>
      <c r="I52" s="20">
        <f>I53</f>
        <v>123.249</v>
      </c>
    </row>
    <row r="53" spans="1:9">
      <c r="A53" s="34">
        <v>43</v>
      </c>
      <c r="B53" s="81" t="s">
        <v>375</v>
      </c>
      <c r="C53" s="85">
        <v>901</v>
      </c>
      <c r="D53" s="86">
        <v>113</v>
      </c>
      <c r="E53" s="87" t="s">
        <v>338</v>
      </c>
      <c r="F53" s="87" t="s">
        <v>374</v>
      </c>
      <c r="G53" s="91"/>
      <c r="H53" s="92"/>
      <c r="I53" s="60">
        <v>123.249</v>
      </c>
    </row>
    <row r="54" spans="1:9">
      <c r="A54" s="34">
        <v>44</v>
      </c>
      <c r="B54" s="76" t="s">
        <v>176</v>
      </c>
      <c r="C54" s="45">
        <v>901</v>
      </c>
      <c r="D54" s="1">
        <v>113</v>
      </c>
      <c r="E54" s="2" t="s">
        <v>97</v>
      </c>
      <c r="F54" s="4"/>
      <c r="I54" s="15">
        <f>I55</f>
        <v>55</v>
      </c>
    </row>
    <row r="55" spans="1:9" ht="25.5">
      <c r="A55" s="34">
        <v>45</v>
      </c>
      <c r="B55" s="77" t="s">
        <v>164</v>
      </c>
      <c r="C55" s="46">
        <v>901</v>
      </c>
      <c r="D55" s="3">
        <v>113</v>
      </c>
      <c r="E55" s="4" t="s">
        <v>97</v>
      </c>
      <c r="F55" s="4" t="s">
        <v>88</v>
      </c>
      <c r="I55" s="17">
        <v>55</v>
      </c>
    </row>
    <row r="56" spans="1:9" ht="38.25">
      <c r="A56" s="34">
        <v>46</v>
      </c>
      <c r="B56" s="76" t="s">
        <v>289</v>
      </c>
      <c r="C56" s="45">
        <v>901</v>
      </c>
      <c r="D56" s="1">
        <v>113</v>
      </c>
      <c r="E56" s="2" t="s">
        <v>280</v>
      </c>
      <c r="F56" s="2"/>
      <c r="I56" s="15">
        <f>I57</f>
        <v>100</v>
      </c>
    </row>
    <row r="57" spans="1:9" ht="38.25">
      <c r="A57" s="34">
        <v>47</v>
      </c>
      <c r="B57" s="76" t="s">
        <v>168</v>
      </c>
      <c r="C57" s="45">
        <v>901</v>
      </c>
      <c r="D57" s="1">
        <v>113</v>
      </c>
      <c r="E57" s="2" t="s">
        <v>285</v>
      </c>
      <c r="F57" s="2"/>
      <c r="I57" s="15">
        <f>I58</f>
        <v>100</v>
      </c>
    </row>
    <row r="58" spans="1:9" ht="25.5">
      <c r="A58" s="34">
        <v>48</v>
      </c>
      <c r="B58" s="73" t="s">
        <v>290</v>
      </c>
      <c r="C58" s="45">
        <v>901</v>
      </c>
      <c r="D58" s="1">
        <v>113</v>
      </c>
      <c r="E58" s="2" t="s">
        <v>285</v>
      </c>
      <c r="F58" s="2"/>
      <c r="I58" s="15">
        <f>SUM(I59:I60)</f>
        <v>100</v>
      </c>
    </row>
    <row r="59" spans="1:9">
      <c r="A59" s="34">
        <v>49</v>
      </c>
      <c r="B59" s="75" t="s">
        <v>83</v>
      </c>
      <c r="C59" s="46">
        <v>901</v>
      </c>
      <c r="D59" s="3">
        <v>113</v>
      </c>
      <c r="E59" s="4" t="s">
        <v>285</v>
      </c>
      <c r="F59" s="4" t="s">
        <v>48</v>
      </c>
      <c r="G59" s="106"/>
      <c r="H59" s="107"/>
      <c r="I59" s="17">
        <v>9.5</v>
      </c>
    </row>
    <row r="60" spans="1:9" ht="25.5">
      <c r="A60" s="34">
        <v>50</v>
      </c>
      <c r="B60" s="75" t="s">
        <v>164</v>
      </c>
      <c r="C60" s="46">
        <v>901</v>
      </c>
      <c r="D60" s="3">
        <v>113</v>
      </c>
      <c r="E60" s="4" t="s">
        <v>285</v>
      </c>
      <c r="F60" s="4" t="s">
        <v>88</v>
      </c>
      <c r="I60" s="17">
        <v>90.5</v>
      </c>
    </row>
    <row r="61" spans="1:9">
      <c r="A61" s="34">
        <v>51</v>
      </c>
      <c r="B61" s="73" t="s">
        <v>78</v>
      </c>
      <c r="C61" s="45">
        <v>901</v>
      </c>
      <c r="D61" s="1">
        <v>113</v>
      </c>
      <c r="E61" s="2" t="s">
        <v>74</v>
      </c>
      <c r="F61" s="2"/>
      <c r="G61" s="108"/>
      <c r="H61" s="67"/>
      <c r="I61" s="15">
        <v>5000</v>
      </c>
    </row>
    <row r="62" spans="1:9">
      <c r="A62" s="34">
        <v>52</v>
      </c>
      <c r="B62" s="76" t="s">
        <v>380</v>
      </c>
      <c r="C62" s="45">
        <v>901</v>
      </c>
      <c r="D62" s="1">
        <v>113</v>
      </c>
      <c r="E62" s="2" t="s">
        <v>379</v>
      </c>
      <c r="F62" s="2"/>
      <c r="G62" s="108"/>
      <c r="H62" s="67"/>
      <c r="I62" s="15">
        <v>5000</v>
      </c>
    </row>
    <row r="63" spans="1:9" ht="25.5">
      <c r="A63" s="34">
        <v>53</v>
      </c>
      <c r="B63" s="77" t="s">
        <v>164</v>
      </c>
      <c r="C63" s="46">
        <v>901</v>
      </c>
      <c r="D63" s="3">
        <v>113</v>
      </c>
      <c r="E63" s="4" t="s">
        <v>379</v>
      </c>
      <c r="F63" s="4" t="s">
        <v>88</v>
      </c>
      <c r="I63" s="17">
        <v>5000</v>
      </c>
    </row>
    <row r="64" spans="1:9" ht="15.75">
      <c r="A64" s="34">
        <v>54</v>
      </c>
      <c r="B64" s="74" t="s">
        <v>8</v>
      </c>
      <c r="C64" s="45">
        <v>901</v>
      </c>
      <c r="D64" s="1">
        <v>200</v>
      </c>
      <c r="E64" s="2"/>
      <c r="F64" s="4"/>
      <c r="I64" s="15">
        <f>I65</f>
        <v>293.5</v>
      </c>
    </row>
    <row r="65" spans="1:9">
      <c r="A65" s="34">
        <v>55</v>
      </c>
      <c r="B65" s="73" t="s">
        <v>9</v>
      </c>
      <c r="C65" s="45">
        <v>901</v>
      </c>
      <c r="D65" s="1">
        <v>203</v>
      </c>
      <c r="E65" s="2"/>
      <c r="F65" s="4"/>
      <c r="I65" s="15">
        <f>I66</f>
        <v>293.5</v>
      </c>
    </row>
    <row r="66" spans="1:9">
      <c r="A66" s="34">
        <v>56</v>
      </c>
      <c r="B66" s="73" t="s">
        <v>78</v>
      </c>
      <c r="C66" s="45">
        <v>901</v>
      </c>
      <c r="D66" s="1">
        <v>203</v>
      </c>
      <c r="E66" s="2" t="s">
        <v>74</v>
      </c>
      <c r="F66" s="4"/>
      <c r="I66" s="15">
        <f>I67</f>
        <v>293.5</v>
      </c>
    </row>
    <row r="67" spans="1:9" ht="25.5">
      <c r="A67" s="34">
        <v>57</v>
      </c>
      <c r="B67" s="73" t="s">
        <v>40</v>
      </c>
      <c r="C67" s="45">
        <v>901</v>
      </c>
      <c r="D67" s="1">
        <v>203</v>
      </c>
      <c r="E67" s="2" t="s">
        <v>99</v>
      </c>
      <c r="F67" s="4"/>
      <c r="I67" s="20">
        <f>I68+I69</f>
        <v>293.5</v>
      </c>
    </row>
    <row r="68" spans="1:9">
      <c r="A68" s="34">
        <v>58</v>
      </c>
      <c r="B68" s="75" t="s">
        <v>83</v>
      </c>
      <c r="C68" s="46">
        <v>901</v>
      </c>
      <c r="D68" s="3">
        <v>203</v>
      </c>
      <c r="E68" s="4" t="s">
        <v>99</v>
      </c>
      <c r="F68" s="4" t="s">
        <v>48</v>
      </c>
      <c r="I68" s="62">
        <v>267.8</v>
      </c>
    </row>
    <row r="69" spans="1:9" ht="33" customHeight="1">
      <c r="A69" s="34">
        <v>59</v>
      </c>
      <c r="B69" s="77" t="s">
        <v>164</v>
      </c>
      <c r="C69" s="46">
        <v>901</v>
      </c>
      <c r="D69" s="3">
        <v>203</v>
      </c>
      <c r="E69" s="4" t="s">
        <v>99</v>
      </c>
      <c r="F69" s="4" t="s">
        <v>88</v>
      </c>
      <c r="G69" s="5" t="s">
        <v>66</v>
      </c>
      <c r="I69" s="62">
        <f>58.3-32.61+0.01</f>
        <v>25.7</v>
      </c>
    </row>
    <row r="70" spans="1:9" ht="45.75" customHeight="1">
      <c r="A70" s="34">
        <v>60</v>
      </c>
      <c r="B70" s="74" t="s">
        <v>10</v>
      </c>
      <c r="C70" s="45">
        <v>901</v>
      </c>
      <c r="D70" s="1">
        <v>300</v>
      </c>
      <c r="E70" s="2"/>
      <c r="F70" s="4"/>
      <c r="G70" s="11" t="s">
        <v>52</v>
      </c>
      <c r="I70" s="15">
        <f>I71+I83+I96</f>
        <v>3890.6530000000002</v>
      </c>
    </row>
    <row r="71" spans="1:9" ht="29.25" customHeight="1">
      <c r="A71" s="34">
        <v>61</v>
      </c>
      <c r="B71" s="73" t="s">
        <v>34</v>
      </c>
      <c r="C71" s="45">
        <v>901</v>
      </c>
      <c r="D71" s="1">
        <v>309</v>
      </c>
      <c r="E71" s="2"/>
      <c r="F71" s="4"/>
      <c r="G71" s="5" t="s">
        <v>67</v>
      </c>
      <c r="I71" s="15">
        <f>I72+I78</f>
        <v>2145</v>
      </c>
    </row>
    <row r="72" spans="1:9" ht="27" customHeight="1">
      <c r="A72" s="34">
        <v>62</v>
      </c>
      <c r="B72" s="73" t="s">
        <v>161</v>
      </c>
      <c r="C72" s="45">
        <v>901</v>
      </c>
      <c r="D72" s="1">
        <v>309</v>
      </c>
      <c r="E72" s="2" t="s">
        <v>85</v>
      </c>
      <c r="F72" s="4"/>
      <c r="G72" s="5" t="s">
        <v>68</v>
      </c>
      <c r="I72" s="15">
        <f>I73</f>
        <v>265</v>
      </c>
    </row>
    <row r="73" spans="1:9" ht="39" customHeight="1">
      <c r="A73" s="34">
        <v>63</v>
      </c>
      <c r="B73" s="73" t="s">
        <v>178</v>
      </c>
      <c r="C73" s="45">
        <v>901</v>
      </c>
      <c r="D73" s="1">
        <v>309</v>
      </c>
      <c r="E73" s="2" t="s">
        <v>100</v>
      </c>
      <c r="F73" s="4"/>
      <c r="G73" s="11" t="s">
        <v>52</v>
      </c>
      <c r="I73" s="15">
        <f>I74++I76</f>
        <v>265</v>
      </c>
    </row>
    <row r="74" spans="1:9" ht="27.75" customHeight="1">
      <c r="A74" s="34">
        <v>64</v>
      </c>
      <c r="B74" s="73" t="s">
        <v>353</v>
      </c>
      <c r="C74" s="45">
        <v>901</v>
      </c>
      <c r="D74" s="1">
        <v>309</v>
      </c>
      <c r="E74" s="2" t="s">
        <v>101</v>
      </c>
      <c r="F74" s="4"/>
      <c r="G74" s="5" t="s">
        <v>69</v>
      </c>
      <c r="I74" s="15">
        <f>I75</f>
        <v>200</v>
      </c>
    </row>
    <row r="75" spans="1:9" ht="25.5" customHeight="1">
      <c r="A75" s="34">
        <v>65</v>
      </c>
      <c r="B75" s="77" t="s">
        <v>164</v>
      </c>
      <c r="C75" s="46">
        <v>901</v>
      </c>
      <c r="D75" s="3">
        <v>309</v>
      </c>
      <c r="E75" s="4" t="s">
        <v>101</v>
      </c>
      <c r="F75" s="4" t="s">
        <v>88</v>
      </c>
      <c r="G75" s="11" t="s">
        <v>52</v>
      </c>
      <c r="I75" s="16">
        <v>200</v>
      </c>
    </row>
    <row r="76" spans="1:9">
      <c r="A76" s="34">
        <v>66</v>
      </c>
      <c r="B76" s="79" t="s">
        <v>179</v>
      </c>
      <c r="C76" s="45">
        <v>901</v>
      </c>
      <c r="D76" s="1">
        <v>309</v>
      </c>
      <c r="E76" s="2" t="s">
        <v>102</v>
      </c>
      <c r="F76" s="4"/>
      <c r="I76" s="15">
        <f>I77</f>
        <v>65</v>
      </c>
    </row>
    <row r="77" spans="1:9" ht="25.5">
      <c r="A77" s="34">
        <v>67</v>
      </c>
      <c r="B77" s="77" t="s">
        <v>164</v>
      </c>
      <c r="C77" s="46">
        <v>901</v>
      </c>
      <c r="D77" s="3">
        <v>309</v>
      </c>
      <c r="E77" s="4" t="s">
        <v>102</v>
      </c>
      <c r="F77" s="4" t="s">
        <v>88</v>
      </c>
      <c r="I77" s="16">
        <v>65</v>
      </c>
    </row>
    <row r="78" spans="1:9" ht="25.5">
      <c r="A78" s="34">
        <v>68</v>
      </c>
      <c r="B78" s="73" t="s">
        <v>161</v>
      </c>
      <c r="C78" s="45">
        <v>901</v>
      </c>
      <c r="D78" s="1">
        <v>309</v>
      </c>
      <c r="E78" s="2" t="s">
        <v>85</v>
      </c>
      <c r="F78" s="4"/>
      <c r="I78" s="15">
        <f>I79</f>
        <v>1880</v>
      </c>
    </row>
    <row r="79" spans="1:9" ht="21" customHeight="1">
      <c r="A79" s="34">
        <v>69</v>
      </c>
      <c r="B79" s="73" t="s">
        <v>167</v>
      </c>
      <c r="C79" s="45">
        <v>901</v>
      </c>
      <c r="D79" s="1">
        <v>309</v>
      </c>
      <c r="E79" s="2" t="s">
        <v>91</v>
      </c>
      <c r="F79" s="4"/>
      <c r="I79" s="15">
        <f>I80</f>
        <v>1880</v>
      </c>
    </row>
    <row r="80" spans="1:9" ht="38.25">
      <c r="A80" s="34">
        <v>70</v>
      </c>
      <c r="B80" s="73" t="s">
        <v>180</v>
      </c>
      <c r="C80" s="88">
        <v>901</v>
      </c>
      <c r="D80" s="1">
        <v>309</v>
      </c>
      <c r="E80" s="2" t="s">
        <v>291</v>
      </c>
      <c r="F80" s="4"/>
      <c r="I80" s="15">
        <f>I81+I82</f>
        <v>1880</v>
      </c>
    </row>
    <row r="81" spans="1:9">
      <c r="A81" s="34">
        <v>71</v>
      </c>
      <c r="B81" s="75" t="s">
        <v>83</v>
      </c>
      <c r="C81" s="85">
        <v>901</v>
      </c>
      <c r="D81" s="86">
        <v>309</v>
      </c>
      <c r="E81" s="87" t="s">
        <v>291</v>
      </c>
      <c r="F81" s="87" t="s">
        <v>48</v>
      </c>
      <c r="I81" s="16">
        <v>1200</v>
      </c>
    </row>
    <row r="82" spans="1:9" ht="25.5">
      <c r="A82" s="34">
        <v>72</v>
      </c>
      <c r="B82" s="77" t="s">
        <v>164</v>
      </c>
      <c r="C82" s="46">
        <v>901</v>
      </c>
      <c r="D82" s="86">
        <v>309</v>
      </c>
      <c r="E82" s="87" t="s">
        <v>291</v>
      </c>
      <c r="F82" s="87" t="s">
        <v>88</v>
      </c>
      <c r="I82" s="16">
        <v>680</v>
      </c>
    </row>
    <row r="83" spans="1:9">
      <c r="A83" s="34">
        <v>73</v>
      </c>
      <c r="B83" s="73" t="s">
        <v>72</v>
      </c>
      <c r="C83" s="45">
        <v>901</v>
      </c>
      <c r="D83" s="1">
        <v>310</v>
      </c>
      <c r="E83" s="2"/>
      <c r="F83" s="4"/>
      <c r="I83" s="15">
        <f>I84</f>
        <v>1687.4</v>
      </c>
    </row>
    <row r="84" spans="1:9" ht="25.5">
      <c r="A84" s="34">
        <v>74</v>
      </c>
      <c r="B84" s="73" t="s">
        <v>161</v>
      </c>
      <c r="C84" s="45">
        <v>901</v>
      </c>
      <c r="D84" s="1">
        <v>310</v>
      </c>
      <c r="E84" s="2" t="s">
        <v>85</v>
      </c>
      <c r="F84" s="4"/>
      <c r="I84" s="15">
        <f>I85</f>
        <v>1687.4</v>
      </c>
    </row>
    <row r="85" spans="1:9" ht="25.5">
      <c r="A85" s="34">
        <v>75</v>
      </c>
      <c r="B85" s="73" t="s">
        <v>335</v>
      </c>
      <c r="C85" s="45">
        <v>901</v>
      </c>
      <c r="D85" s="1">
        <v>310</v>
      </c>
      <c r="E85" s="2" t="s">
        <v>103</v>
      </c>
      <c r="F85" s="4"/>
      <c r="I85" s="15">
        <f>I86+I89+I91+I94</f>
        <v>1687.4</v>
      </c>
    </row>
    <row r="86" spans="1:9" ht="25.5">
      <c r="A86" s="34">
        <v>76</v>
      </c>
      <c r="B86" s="73" t="s">
        <v>181</v>
      </c>
      <c r="C86" s="45">
        <v>901</v>
      </c>
      <c r="D86" s="1">
        <v>310</v>
      </c>
      <c r="E86" s="2" t="s">
        <v>104</v>
      </c>
      <c r="F86" s="4"/>
      <c r="I86" s="15">
        <f>I87+I88</f>
        <v>1451.4</v>
      </c>
    </row>
    <row r="87" spans="1:9" ht="25.5">
      <c r="A87" s="34">
        <v>77</v>
      </c>
      <c r="B87" s="75" t="s">
        <v>49</v>
      </c>
      <c r="C87" s="46">
        <v>901</v>
      </c>
      <c r="D87" s="3">
        <v>310</v>
      </c>
      <c r="E87" s="4" t="s">
        <v>104</v>
      </c>
      <c r="F87" s="4" t="s">
        <v>48</v>
      </c>
      <c r="I87" s="16">
        <v>1330.4</v>
      </c>
    </row>
    <row r="88" spans="1:9" ht="25.5">
      <c r="A88" s="34">
        <v>78</v>
      </c>
      <c r="B88" s="77" t="s">
        <v>164</v>
      </c>
      <c r="C88" s="46">
        <v>901</v>
      </c>
      <c r="D88" s="3">
        <v>310</v>
      </c>
      <c r="E88" s="4" t="s">
        <v>104</v>
      </c>
      <c r="F88" s="4" t="s">
        <v>88</v>
      </c>
      <c r="I88" s="16">
        <f>102+9+10</f>
        <v>121</v>
      </c>
    </row>
    <row r="89" spans="1:9" ht="25.5">
      <c r="A89" s="34">
        <v>79</v>
      </c>
      <c r="B89" s="73" t="s">
        <v>182</v>
      </c>
      <c r="C89" s="45">
        <v>901</v>
      </c>
      <c r="D89" s="1">
        <v>310</v>
      </c>
      <c r="E89" s="2" t="s">
        <v>105</v>
      </c>
      <c r="F89" s="4"/>
      <c r="I89" s="15">
        <f>I90</f>
        <v>46</v>
      </c>
    </row>
    <row r="90" spans="1:9" ht="25.5">
      <c r="A90" s="34">
        <v>80</v>
      </c>
      <c r="B90" s="77" t="s">
        <v>164</v>
      </c>
      <c r="C90" s="46">
        <v>901</v>
      </c>
      <c r="D90" s="3">
        <v>310</v>
      </c>
      <c r="E90" s="4" t="s">
        <v>105</v>
      </c>
      <c r="F90" s="4" t="s">
        <v>88</v>
      </c>
      <c r="I90" s="16">
        <v>46</v>
      </c>
    </row>
    <row r="91" spans="1:9" ht="25.5">
      <c r="A91" s="34">
        <v>81</v>
      </c>
      <c r="B91" s="73" t="s">
        <v>183</v>
      </c>
      <c r="C91" s="45">
        <v>901</v>
      </c>
      <c r="D91" s="1">
        <v>310</v>
      </c>
      <c r="E91" s="2" t="s">
        <v>106</v>
      </c>
      <c r="F91" s="4"/>
      <c r="I91" s="15">
        <f>I92+I93</f>
        <v>0</v>
      </c>
    </row>
    <row r="92" spans="1:9" ht="25.5">
      <c r="A92" s="34">
        <v>82</v>
      </c>
      <c r="B92" s="77" t="s">
        <v>164</v>
      </c>
      <c r="C92" s="46">
        <v>901</v>
      </c>
      <c r="D92" s="3">
        <v>310</v>
      </c>
      <c r="E92" s="4" t="s">
        <v>106</v>
      </c>
      <c r="F92" s="4" t="s">
        <v>88</v>
      </c>
      <c r="I92" s="16">
        <v>0</v>
      </c>
    </row>
    <row r="93" spans="1:9" ht="38.25">
      <c r="A93" s="34">
        <v>83</v>
      </c>
      <c r="B93" s="75" t="s">
        <v>54</v>
      </c>
      <c r="C93" s="46">
        <v>901</v>
      </c>
      <c r="D93" s="3">
        <v>310</v>
      </c>
      <c r="E93" s="4" t="s">
        <v>106</v>
      </c>
      <c r="F93" s="4" t="s">
        <v>53</v>
      </c>
      <c r="G93" s="66"/>
      <c r="H93" s="67"/>
      <c r="I93" s="16">
        <v>0</v>
      </c>
    </row>
    <row r="94" spans="1:9" ht="25.5">
      <c r="A94" s="34">
        <v>84</v>
      </c>
      <c r="B94" s="73" t="s">
        <v>258</v>
      </c>
      <c r="C94" s="45">
        <v>901</v>
      </c>
      <c r="D94" s="1">
        <v>310</v>
      </c>
      <c r="E94" s="2" t="s">
        <v>259</v>
      </c>
      <c r="F94" s="4"/>
      <c r="I94" s="15">
        <f>I95</f>
        <v>190</v>
      </c>
    </row>
    <row r="95" spans="1:9" ht="25.5">
      <c r="A95" s="34">
        <v>85</v>
      </c>
      <c r="B95" s="77" t="s">
        <v>164</v>
      </c>
      <c r="C95" s="46">
        <v>901</v>
      </c>
      <c r="D95" s="3">
        <v>310</v>
      </c>
      <c r="E95" s="4" t="s">
        <v>259</v>
      </c>
      <c r="F95" s="4"/>
      <c r="I95" s="16">
        <v>190</v>
      </c>
    </row>
    <row r="96" spans="1:9" ht="25.5">
      <c r="A96" s="34">
        <v>86</v>
      </c>
      <c r="B96" s="73" t="s">
        <v>70</v>
      </c>
      <c r="C96" s="45">
        <v>901</v>
      </c>
      <c r="D96" s="1">
        <v>314</v>
      </c>
      <c r="E96" s="2"/>
      <c r="F96" s="4"/>
      <c r="I96" s="15">
        <f>I97+I104</f>
        <v>58.253</v>
      </c>
    </row>
    <row r="97" spans="1:9" ht="25.5">
      <c r="A97" s="34">
        <v>87</v>
      </c>
      <c r="B97" s="73" t="s">
        <v>161</v>
      </c>
      <c r="C97" s="45">
        <v>901</v>
      </c>
      <c r="D97" s="1">
        <v>314</v>
      </c>
      <c r="E97" s="2" t="s">
        <v>85</v>
      </c>
      <c r="F97" s="4"/>
      <c r="I97" s="15">
        <f>I98</f>
        <v>30</v>
      </c>
    </row>
    <row r="98" spans="1:9" ht="51">
      <c r="A98" s="34">
        <v>88</v>
      </c>
      <c r="B98" s="80" t="s">
        <v>184</v>
      </c>
      <c r="C98" s="45">
        <v>901</v>
      </c>
      <c r="D98" s="1">
        <v>314</v>
      </c>
      <c r="E98" s="2" t="s">
        <v>107</v>
      </c>
      <c r="F98" s="4"/>
      <c r="I98" s="15">
        <f>I99</f>
        <v>30</v>
      </c>
    </row>
    <row r="99" spans="1:9" ht="76.5">
      <c r="A99" s="34">
        <v>89</v>
      </c>
      <c r="B99" s="80" t="s">
        <v>185</v>
      </c>
      <c r="C99" s="45">
        <v>901</v>
      </c>
      <c r="D99" s="1">
        <v>314</v>
      </c>
      <c r="E99" s="2" t="s">
        <v>108</v>
      </c>
      <c r="F99" s="4"/>
      <c r="I99" s="15">
        <f>I100+I102</f>
        <v>30</v>
      </c>
    </row>
    <row r="100" spans="1:9" ht="25.5">
      <c r="A100" s="34">
        <v>90</v>
      </c>
      <c r="B100" s="73" t="s">
        <v>186</v>
      </c>
      <c r="C100" s="45">
        <v>901</v>
      </c>
      <c r="D100" s="1">
        <v>314</v>
      </c>
      <c r="E100" s="2" t="s">
        <v>109</v>
      </c>
      <c r="F100" s="2"/>
      <c r="I100" s="15">
        <f>I101</f>
        <v>15</v>
      </c>
    </row>
    <row r="101" spans="1:9" ht="25.5">
      <c r="A101" s="34">
        <v>91</v>
      </c>
      <c r="B101" s="77" t="s">
        <v>164</v>
      </c>
      <c r="C101" s="46">
        <v>901</v>
      </c>
      <c r="D101" s="3">
        <v>314</v>
      </c>
      <c r="E101" s="4" t="s">
        <v>109</v>
      </c>
      <c r="F101" s="4" t="s">
        <v>88</v>
      </c>
      <c r="I101" s="16">
        <v>15</v>
      </c>
    </row>
    <row r="102" spans="1:9" ht="25.5">
      <c r="A102" s="34">
        <v>92</v>
      </c>
      <c r="B102" s="73" t="s">
        <v>187</v>
      </c>
      <c r="C102" s="45">
        <v>901</v>
      </c>
      <c r="D102" s="1">
        <v>314</v>
      </c>
      <c r="E102" s="2" t="s">
        <v>110</v>
      </c>
      <c r="F102" s="4"/>
      <c r="I102" s="15">
        <f>I103</f>
        <v>15</v>
      </c>
    </row>
    <row r="103" spans="1:9" ht="25.5">
      <c r="A103" s="34">
        <v>93</v>
      </c>
      <c r="B103" s="77" t="s">
        <v>164</v>
      </c>
      <c r="C103" s="46">
        <v>901</v>
      </c>
      <c r="D103" s="3">
        <v>314</v>
      </c>
      <c r="E103" s="4" t="s">
        <v>110</v>
      </c>
      <c r="F103" s="4" t="s">
        <v>88</v>
      </c>
      <c r="I103" s="16">
        <v>15</v>
      </c>
    </row>
    <row r="104" spans="1:9" ht="25.5">
      <c r="A104" s="34">
        <v>94</v>
      </c>
      <c r="B104" s="73" t="s">
        <v>161</v>
      </c>
      <c r="C104" s="45">
        <v>901</v>
      </c>
      <c r="D104" s="1">
        <v>314</v>
      </c>
      <c r="E104" s="2" t="s">
        <v>85</v>
      </c>
      <c r="F104" s="4"/>
      <c r="I104" s="15">
        <f>I105</f>
        <v>28.253</v>
      </c>
    </row>
    <row r="105" spans="1:9" ht="38.25">
      <c r="A105" s="34">
        <v>95</v>
      </c>
      <c r="B105" s="73" t="s">
        <v>188</v>
      </c>
      <c r="C105" s="45">
        <v>901</v>
      </c>
      <c r="D105" s="1">
        <v>314</v>
      </c>
      <c r="E105" s="2" t="s">
        <v>111</v>
      </c>
      <c r="F105" s="4"/>
      <c r="I105" s="15">
        <f>I106</f>
        <v>28.253</v>
      </c>
    </row>
    <row r="106" spans="1:9" ht="25.5">
      <c r="A106" s="34">
        <v>96</v>
      </c>
      <c r="B106" s="77" t="s">
        <v>164</v>
      </c>
      <c r="C106" s="46">
        <v>901</v>
      </c>
      <c r="D106" s="3">
        <v>314</v>
      </c>
      <c r="E106" s="4" t="s">
        <v>111</v>
      </c>
      <c r="F106" s="4" t="s">
        <v>88</v>
      </c>
      <c r="I106" s="16">
        <v>28.253</v>
      </c>
    </row>
    <row r="107" spans="1:9" ht="15.75">
      <c r="A107" s="34">
        <v>97</v>
      </c>
      <c r="B107" s="74" t="s">
        <v>11</v>
      </c>
      <c r="C107" s="45">
        <v>901</v>
      </c>
      <c r="D107" s="1">
        <v>400</v>
      </c>
      <c r="E107" s="2"/>
      <c r="F107" s="4"/>
      <c r="I107" s="15">
        <f>I112+I117+I130+I142+I108</f>
        <v>17114.947</v>
      </c>
    </row>
    <row r="108" spans="1:9" ht="35.25" customHeight="1">
      <c r="A108" s="34">
        <v>98</v>
      </c>
      <c r="B108" s="73" t="s">
        <v>354</v>
      </c>
      <c r="C108" s="45">
        <v>901</v>
      </c>
      <c r="D108" s="1">
        <v>405</v>
      </c>
      <c r="E108" s="2"/>
      <c r="F108" s="4"/>
      <c r="I108" s="15">
        <f>I109</f>
        <v>52.8</v>
      </c>
    </row>
    <row r="109" spans="1:9" ht="25.5">
      <c r="A109" s="34">
        <v>99</v>
      </c>
      <c r="B109" s="73" t="s">
        <v>161</v>
      </c>
      <c r="C109" s="45">
        <v>901</v>
      </c>
      <c r="D109" s="1">
        <v>405</v>
      </c>
      <c r="E109" s="2" t="s">
        <v>85</v>
      </c>
      <c r="F109" s="4"/>
      <c r="I109" s="15">
        <f>I110</f>
        <v>52.8</v>
      </c>
    </row>
    <row r="110" spans="1:9" ht="38.25">
      <c r="A110" s="34">
        <v>100</v>
      </c>
      <c r="B110" s="73" t="s">
        <v>355</v>
      </c>
      <c r="C110" s="45">
        <v>901</v>
      </c>
      <c r="D110" s="1">
        <v>405</v>
      </c>
      <c r="E110" s="2" t="s">
        <v>342</v>
      </c>
      <c r="F110" s="4"/>
      <c r="I110" s="15">
        <f>I111</f>
        <v>52.8</v>
      </c>
    </row>
    <row r="111" spans="1:9" ht="25.5">
      <c r="A111" s="34">
        <v>101</v>
      </c>
      <c r="B111" s="77" t="s">
        <v>164</v>
      </c>
      <c r="C111" s="46">
        <v>901</v>
      </c>
      <c r="D111" s="3">
        <v>405</v>
      </c>
      <c r="E111" s="4" t="s">
        <v>342</v>
      </c>
      <c r="F111" s="4" t="s">
        <v>88</v>
      </c>
      <c r="I111" s="17">
        <v>52.8</v>
      </c>
    </row>
    <row r="112" spans="1:9">
      <c r="A112" s="34">
        <v>102</v>
      </c>
      <c r="B112" s="73" t="s">
        <v>12</v>
      </c>
      <c r="C112" s="45">
        <v>901</v>
      </c>
      <c r="D112" s="1">
        <v>408</v>
      </c>
      <c r="E112" s="2"/>
      <c r="F112" s="4"/>
      <c r="I112" s="15">
        <f>I113</f>
        <v>6405</v>
      </c>
    </row>
    <row r="113" spans="1:9" ht="25.5">
      <c r="A113" s="34">
        <v>103</v>
      </c>
      <c r="B113" s="73" t="s">
        <v>161</v>
      </c>
      <c r="C113" s="45">
        <v>901</v>
      </c>
      <c r="D113" s="1">
        <v>408</v>
      </c>
      <c r="E113" s="2" t="s">
        <v>85</v>
      </c>
      <c r="F113" s="4"/>
      <c r="I113" s="15">
        <f>I114</f>
        <v>6405</v>
      </c>
    </row>
    <row r="114" spans="1:9" ht="25.5">
      <c r="A114" s="34">
        <v>104</v>
      </c>
      <c r="B114" s="73" t="s">
        <v>292</v>
      </c>
      <c r="C114" s="45">
        <v>901</v>
      </c>
      <c r="D114" s="1">
        <v>408</v>
      </c>
      <c r="E114" s="58" t="s">
        <v>293</v>
      </c>
      <c r="F114" s="42"/>
      <c r="I114" s="15">
        <f>I115</f>
        <v>6405</v>
      </c>
    </row>
    <row r="115" spans="1:9" ht="25.5">
      <c r="A115" s="34">
        <v>105</v>
      </c>
      <c r="B115" s="73" t="s">
        <v>189</v>
      </c>
      <c r="C115" s="45">
        <v>901</v>
      </c>
      <c r="D115" s="1">
        <v>408</v>
      </c>
      <c r="E115" s="58" t="s">
        <v>294</v>
      </c>
      <c r="F115" s="4"/>
      <c r="I115" s="15">
        <f>I116</f>
        <v>6405</v>
      </c>
    </row>
    <row r="116" spans="1:9" ht="38.25">
      <c r="A116" s="34">
        <v>106</v>
      </c>
      <c r="B116" s="75" t="s">
        <v>54</v>
      </c>
      <c r="C116" s="46">
        <v>901</v>
      </c>
      <c r="D116" s="3">
        <v>408</v>
      </c>
      <c r="E116" s="87" t="s">
        <v>294</v>
      </c>
      <c r="F116" s="4" t="s">
        <v>53</v>
      </c>
      <c r="I116" s="16">
        <v>6405</v>
      </c>
    </row>
    <row r="117" spans="1:9">
      <c r="A117" s="34">
        <v>107</v>
      </c>
      <c r="B117" s="73" t="s">
        <v>55</v>
      </c>
      <c r="C117" s="45">
        <v>901</v>
      </c>
      <c r="D117" s="1">
        <v>409</v>
      </c>
      <c r="E117" s="2"/>
      <c r="F117" s="4"/>
      <c r="I117" s="15">
        <f>I118</f>
        <v>9951.6470000000008</v>
      </c>
    </row>
    <row r="118" spans="1:9" ht="25.5">
      <c r="A118" s="34">
        <v>108</v>
      </c>
      <c r="B118" s="73" t="s">
        <v>161</v>
      </c>
      <c r="C118" s="45">
        <v>901</v>
      </c>
      <c r="D118" s="1">
        <v>409</v>
      </c>
      <c r="E118" s="2" t="s">
        <v>85</v>
      </c>
      <c r="F118" s="4"/>
      <c r="I118" s="15">
        <f>I119</f>
        <v>9951.6470000000008</v>
      </c>
    </row>
    <row r="119" spans="1:9" ht="25.5">
      <c r="A119" s="34">
        <v>109</v>
      </c>
      <c r="B119" s="73" t="s">
        <v>292</v>
      </c>
      <c r="C119" s="45">
        <v>901</v>
      </c>
      <c r="D119" s="1">
        <v>409</v>
      </c>
      <c r="E119" s="2" t="s">
        <v>293</v>
      </c>
      <c r="F119" s="4"/>
      <c r="I119" s="15">
        <f>I120+I122+I124+I126+I128</f>
        <v>9951.6470000000008</v>
      </c>
    </row>
    <row r="120" spans="1:9" ht="38.25">
      <c r="A120" s="34">
        <v>110</v>
      </c>
      <c r="B120" s="73" t="s">
        <v>190</v>
      </c>
      <c r="C120" s="45">
        <v>901</v>
      </c>
      <c r="D120" s="1">
        <v>409</v>
      </c>
      <c r="E120" s="2" t="s">
        <v>295</v>
      </c>
      <c r="F120" s="4"/>
      <c r="I120" s="15">
        <f>I121</f>
        <v>3155</v>
      </c>
    </row>
    <row r="121" spans="1:9" ht="25.5">
      <c r="A121" s="34">
        <v>111</v>
      </c>
      <c r="B121" s="77" t="s">
        <v>164</v>
      </c>
      <c r="C121" s="46">
        <v>901</v>
      </c>
      <c r="D121" s="3">
        <v>409</v>
      </c>
      <c r="E121" s="4" t="s">
        <v>295</v>
      </c>
      <c r="F121" s="4" t="s">
        <v>88</v>
      </c>
      <c r="I121" s="17">
        <f>2313+350+82+410</f>
        <v>3155</v>
      </c>
    </row>
    <row r="122" spans="1:9" ht="25.5">
      <c r="A122" s="34">
        <v>112</v>
      </c>
      <c r="B122" s="73" t="s">
        <v>191</v>
      </c>
      <c r="C122" s="45">
        <v>901</v>
      </c>
      <c r="D122" s="1">
        <v>409</v>
      </c>
      <c r="E122" s="2" t="s">
        <v>296</v>
      </c>
      <c r="F122" s="4"/>
      <c r="I122" s="15">
        <f>I123</f>
        <v>1739</v>
      </c>
    </row>
    <row r="123" spans="1:9" ht="25.5">
      <c r="A123" s="34">
        <v>113</v>
      </c>
      <c r="B123" s="77" t="s">
        <v>164</v>
      </c>
      <c r="C123" s="46">
        <v>901</v>
      </c>
      <c r="D123" s="3">
        <v>409</v>
      </c>
      <c r="E123" s="4" t="s">
        <v>296</v>
      </c>
      <c r="F123" s="4" t="s">
        <v>88</v>
      </c>
      <c r="I123" s="17">
        <v>1739</v>
      </c>
    </row>
    <row r="124" spans="1:9" ht="25.5">
      <c r="A124" s="34">
        <v>114</v>
      </c>
      <c r="B124" s="73" t="s">
        <v>192</v>
      </c>
      <c r="C124" s="45">
        <v>901</v>
      </c>
      <c r="D124" s="1">
        <v>409</v>
      </c>
      <c r="E124" s="2" t="s">
        <v>297</v>
      </c>
      <c r="F124" s="4"/>
      <c r="I124" s="15">
        <f>I125</f>
        <v>4761.6469999999999</v>
      </c>
    </row>
    <row r="125" spans="1:9" ht="25.5">
      <c r="A125" s="34">
        <v>115</v>
      </c>
      <c r="B125" s="77" t="s">
        <v>164</v>
      </c>
      <c r="C125" s="46">
        <v>901</v>
      </c>
      <c r="D125" s="3">
        <v>409</v>
      </c>
      <c r="E125" s="4" t="s">
        <v>297</v>
      </c>
      <c r="F125" s="4" t="s">
        <v>88</v>
      </c>
      <c r="I125" s="17">
        <f>5596.647-350-485</f>
        <v>4761.6469999999999</v>
      </c>
    </row>
    <row r="126" spans="1:9" ht="51">
      <c r="A126" s="34">
        <v>116</v>
      </c>
      <c r="B126" s="73" t="s">
        <v>314</v>
      </c>
      <c r="C126" s="45">
        <v>901</v>
      </c>
      <c r="D126" s="1">
        <v>409</v>
      </c>
      <c r="E126" s="8" t="s">
        <v>298</v>
      </c>
      <c r="F126" s="10"/>
      <c r="I126" s="15">
        <f>I127</f>
        <v>40</v>
      </c>
    </row>
    <row r="127" spans="1:9" ht="25.5">
      <c r="A127" s="34">
        <v>117</v>
      </c>
      <c r="B127" s="77" t="s">
        <v>164</v>
      </c>
      <c r="C127" s="46">
        <v>901</v>
      </c>
      <c r="D127" s="3">
        <v>409</v>
      </c>
      <c r="E127" s="4" t="s">
        <v>298</v>
      </c>
      <c r="F127" s="4" t="s">
        <v>88</v>
      </c>
      <c r="I127" s="16">
        <v>40</v>
      </c>
    </row>
    <row r="128" spans="1:9" ht="38.25">
      <c r="A128" s="34">
        <v>118</v>
      </c>
      <c r="B128" s="76" t="s">
        <v>262</v>
      </c>
      <c r="C128" s="45">
        <v>901</v>
      </c>
      <c r="D128" s="1">
        <v>409</v>
      </c>
      <c r="E128" s="8" t="s">
        <v>299</v>
      </c>
      <c r="F128" s="4"/>
      <c r="I128" s="15">
        <f>I129</f>
        <v>256</v>
      </c>
    </row>
    <row r="129" spans="1:9" ht="25.5">
      <c r="A129" s="34">
        <v>119</v>
      </c>
      <c r="B129" s="77" t="s">
        <v>164</v>
      </c>
      <c r="C129" s="46">
        <v>901</v>
      </c>
      <c r="D129" s="3">
        <v>409</v>
      </c>
      <c r="E129" s="4" t="s">
        <v>299</v>
      </c>
      <c r="F129" s="4" t="s">
        <v>88</v>
      </c>
      <c r="I129" s="16">
        <v>256</v>
      </c>
    </row>
    <row r="130" spans="1:9">
      <c r="A130" s="34">
        <v>120</v>
      </c>
      <c r="B130" s="73" t="s">
        <v>37</v>
      </c>
      <c r="C130" s="88">
        <v>901</v>
      </c>
      <c r="D130" s="1">
        <v>410</v>
      </c>
      <c r="E130" s="2"/>
      <c r="F130" s="4"/>
      <c r="G130" s="91"/>
      <c r="H130" s="92"/>
      <c r="I130" s="15">
        <f>I131</f>
        <v>618</v>
      </c>
    </row>
    <row r="131" spans="1:9" ht="25.5">
      <c r="A131" s="34">
        <v>121</v>
      </c>
      <c r="B131" s="73" t="s">
        <v>161</v>
      </c>
      <c r="C131" s="88">
        <v>901</v>
      </c>
      <c r="D131" s="7">
        <v>410</v>
      </c>
      <c r="E131" s="8" t="s">
        <v>85</v>
      </c>
      <c r="F131" s="10"/>
      <c r="G131" s="91"/>
      <c r="H131" s="92"/>
      <c r="I131" s="15">
        <f>I132</f>
        <v>618</v>
      </c>
    </row>
    <row r="132" spans="1:9" ht="38.25">
      <c r="A132" s="34">
        <v>122</v>
      </c>
      <c r="B132" s="73" t="s">
        <v>260</v>
      </c>
      <c r="C132" s="88">
        <v>901</v>
      </c>
      <c r="D132" s="7">
        <v>410</v>
      </c>
      <c r="E132" s="8" t="s">
        <v>343</v>
      </c>
      <c r="F132" s="10"/>
      <c r="G132" s="91"/>
      <c r="H132" s="92"/>
      <c r="I132" s="15">
        <f>I133+I140</f>
        <v>618</v>
      </c>
    </row>
    <row r="133" spans="1:9" ht="51">
      <c r="A133" s="34">
        <v>123</v>
      </c>
      <c r="B133" s="73" t="s">
        <v>193</v>
      </c>
      <c r="C133" s="88">
        <v>901</v>
      </c>
      <c r="D133" s="89">
        <v>410</v>
      </c>
      <c r="E133" s="90" t="s">
        <v>300</v>
      </c>
      <c r="F133" s="94"/>
      <c r="G133" s="91"/>
      <c r="H133" s="92"/>
      <c r="I133" s="63">
        <f>I134+I136+I138</f>
        <v>268</v>
      </c>
    </row>
    <row r="134" spans="1:9" ht="38.25">
      <c r="A134" s="34">
        <v>124</v>
      </c>
      <c r="B134" s="73" t="s">
        <v>194</v>
      </c>
      <c r="C134" s="88">
        <v>901</v>
      </c>
      <c r="D134" s="89">
        <v>410</v>
      </c>
      <c r="E134" s="90" t="s">
        <v>301</v>
      </c>
      <c r="F134" s="94"/>
      <c r="G134" s="91"/>
      <c r="H134" s="92"/>
      <c r="I134" s="63">
        <f>I135</f>
        <v>45</v>
      </c>
    </row>
    <row r="135" spans="1:9" ht="25.5">
      <c r="A135" s="34">
        <v>125</v>
      </c>
      <c r="B135" s="77" t="s">
        <v>164</v>
      </c>
      <c r="C135" s="85">
        <v>901</v>
      </c>
      <c r="D135" s="93">
        <v>410</v>
      </c>
      <c r="E135" s="94" t="s">
        <v>301</v>
      </c>
      <c r="F135" s="87" t="s">
        <v>88</v>
      </c>
      <c r="G135" s="91"/>
      <c r="H135" s="92"/>
      <c r="I135" s="60">
        <v>45</v>
      </c>
    </row>
    <row r="136" spans="1:9" ht="25.5">
      <c r="A136" s="34">
        <v>126</v>
      </c>
      <c r="B136" s="73" t="s">
        <v>195</v>
      </c>
      <c r="C136" s="88">
        <v>901</v>
      </c>
      <c r="D136" s="89">
        <v>410</v>
      </c>
      <c r="E136" s="90" t="s">
        <v>302</v>
      </c>
      <c r="F136" s="94"/>
      <c r="G136" s="91"/>
      <c r="H136" s="92"/>
      <c r="I136" s="63">
        <f>I137</f>
        <v>73</v>
      </c>
    </row>
    <row r="137" spans="1:9" ht="25.5">
      <c r="A137" s="34">
        <v>127</v>
      </c>
      <c r="B137" s="77" t="s">
        <v>164</v>
      </c>
      <c r="C137" s="46">
        <v>901</v>
      </c>
      <c r="D137" s="93">
        <v>410</v>
      </c>
      <c r="E137" s="94" t="s">
        <v>302</v>
      </c>
      <c r="F137" s="87" t="s">
        <v>88</v>
      </c>
      <c r="I137" s="60">
        <v>73</v>
      </c>
    </row>
    <row r="138" spans="1:9" ht="51">
      <c r="A138" s="34">
        <v>128</v>
      </c>
      <c r="B138" s="73" t="s">
        <v>279</v>
      </c>
      <c r="C138" s="45">
        <v>901</v>
      </c>
      <c r="D138" s="89">
        <v>410</v>
      </c>
      <c r="E138" s="90" t="s">
        <v>303</v>
      </c>
      <c r="F138" s="87"/>
      <c r="I138" s="63">
        <f>I139</f>
        <v>150</v>
      </c>
    </row>
    <row r="139" spans="1:9" ht="25.5">
      <c r="A139" s="34">
        <v>129</v>
      </c>
      <c r="B139" s="77" t="s">
        <v>164</v>
      </c>
      <c r="C139" s="46">
        <v>901</v>
      </c>
      <c r="D139" s="93">
        <v>410</v>
      </c>
      <c r="E139" s="94" t="s">
        <v>303</v>
      </c>
      <c r="F139" s="87" t="s">
        <v>88</v>
      </c>
      <c r="I139" s="60">
        <v>150</v>
      </c>
    </row>
    <row r="140" spans="1:9" ht="40.5" customHeight="1">
      <c r="A140" s="34">
        <v>130</v>
      </c>
      <c r="B140" s="73" t="s">
        <v>356</v>
      </c>
      <c r="C140" s="45">
        <v>901</v>
      </c>
      <c r="D140" s="89">
        <v>410</v>
      </c>
      <c r="E140" s="90" t="s">
        <v>344</v>
      </c>
      <c r="F140" s="87"/>
      <c r="I140" s="63">
        <f>I141</f>
        <v>350</v>
      </c>
    </row>
    <row r="141" spans="1:9" ht="25.5">
      <c r="A141" s="34">
        <v>131</v>
      </c>
      <c r="B141" s="77" t="s">
        <v>164</v>
      </c>
      <c r="C141" s="46">
        <v>901</v>
      </c>
      <c r="D141" s="93">
        <v>410</v>
      </c>
      <c r="E141" s="94" t="s">
        <v>344</v>
      </c>
      <c r="F141" s="87" t="s">
        <v>88</v>
      </c>
      <c r="I141" s="60">
        <v>350</v>
      </c>
    </row>
    <row r="142" spans="1:9">
      <c r="A142" s="34">
        <v>132</v>
      </c>
      <c r="B142" s="73" t="s">
        <v>322</v>
      </c>
      <c r="C142" s="45">
        <v>901</v>
      </c>
      <c r="D142" s="1">
        <v>412</v>
      </c>
      <c r="E142" s="2"/>
      <c r="F142" s="4"/>
      <c r="I142" s="15">
        <f>I143</f>
        <v>87.5</v>
      </c>
    </row>
    <row r="143" spans="1:9" ht="25.5">
      <c r="A143" s="34">
        <v>133</v>
      </c>
      <c r="B143" s="73" t="s">
        <v>161</v>
      </c>
      <c r="C143" s="45">
        <v>901</v>
      </c>
      <c r="D143" s="1">
        <v>412</v>
      </c>
      <c r="E143" s="8" t="s">
        <v>85</v>
      </c>
      <c r="F143" s="10"/>
      <c r="I143" s="15">
        <f>I144+I155</f>
        <v>87.5</v>
      </c>
    </row>
    <row r="144" spans="1:9" ht="38.25">
      <c r="A144" s="34">
        <v>134</v>
      </c>
      <c r="B144" s="73" t="s">
        <v>261</v>
      </c>
      <c r="C144" s="45">
        <v>901</v>
      </c>
      <c r="D144" s="1">
        <v>412</v>
      </c>
      <c r="E144" s="90" t="s">
        <v>304</v>
      </c>
      <c r="F144" s="10"/>
      <c r="I144" s="15">
        <f>I145+I152</f>
        <v>87.5</v>
      </c>
    </row>
    <row r="145" spans="1:9" ht="38.25">
      <c r="A145" s="34">
        <v>135</v>
      </c>
      <c r="B145" s="73" t="s">
        <v>196</v>
      </c>
      <c r="C145" s="45">
        <v>901</v>
      </c>
      <c r="D145" s="1">
        <v>412</v>
      </c>
      <c r="E145" s="58" t="s">
        <v>305</v>
      </c>
      <c r="F145" s="4"/>
      <c r="I145" s="15">
        <f>I146+I148+I150</f>
        <v>74.5</v>
      </c>
    </row>
    <row r="146" spans="1:9" ht="63.75">
      <c r="A146" s="34">
        <v>136</v>
      </c>
      <c r="B146" s="73" t="s">
        <v>197</v>
      </c>
      <c r="C146" s="45">
        <v>901</v>
      </c>
      <c r="D146" s="1">
        <v>412</v>
      </c>
      <c r="E146" s="58" t="s">
        <v>307</v>
      </c>
      <c r="F146" s="4"/>
      <c r="I146" s="15">
        <f>I147</f>
        <v>66</v>
      </c>
    </row>
    <row r="147" spans="1:9" ht="38.25">
      <c r="A147" s="34">
        <v>137</v>
      </c>
      <c r="B147" s="75" t="s">
        <v>54</v>
      </c>
      <c r="C147" s="46">
        <v>901</v>
      </c>
      <c r="D147" s="3">
        <v>412</v>
      </c>
      <c r="E147" s="87" t="s">
        <v>307</v>
      </c>
      <c r="F147" s="4" t="s">
        <v>53</v>
      </c>
      <c r="I147" s="17">
        <v>66</v>
      </c>
    </row>
    <row r="148" spans="1:9" ht="25.5">
      <c r="A148" s="34">
        <v>138</v>
      </c>
      <c r="B148" s="73" t="s">
        <v>198</v>
      </c>
      <c r="C148" s="45">
        <v>901</v>
      </c>
      <c r="D148" s="7">
        <v>412</v>
      </c>
      <c r="E148" s="90" t="s">
        <v>308</v>
      </c>
      <c r="F148" s="10"/>
      <c r="I148" s="15">
        <f>I149</f>
        <v>2</v>
      </c>
    </row>
    <row r="149" spans="1:9" ht="25.5">
      <c r="A149" s="34">
        <v>139</v>
      </c>
      <c r="B149" s="75" t="s">
        <v>164</v>
      </c>
      <c r="C149" s="46">
        <v>901</v>
      </c>
      <c r="D149" s="9">
        <v>412</v>
      </c>
      <c r="E149" s="94" t="s">
        <v>308</v>
      </c>
      <c r="F149" s="10" t="s">
        <v>88</v>
      </c>
      <c r="I149" s="17">
        <v>2</v>
      </c>
    </row>
    <row r="150" spans="1:9" ht="38.25">
      <c r="A150" s="34">
        <v>140</v>
      </c>
      <c r="B150" s="73" t="s">
        <v>199</v>
      </c>
      <c r="C150" s="88">
        <v>901</v>
      </c>
      <c r="D150" s="7">
        <v>412</v>
      </c>
      <c r="E150" s="90" t="s">
        <v>309</v>
      </c>
      <c r="F150" s="10"/>
      <c r="I150" s="15">
        <f>I151</f>
        <v>6.5</v>
      </c>
    </row>
    <row r="151" spans="1:9" ht="25.5">
      <c r="A151" s="34">
        <v>141</v>
      </c>
      <c r="B151" s="75" t="s">
        <v>164</v>
      </c>
      <c r="C151" s="85">
        <v>901</v>
      </c>
      <c r="D151" s="9">
        <v>412</v>
      </c>
      <c r="E151" s="94" t="s">
        <v>309</v>
      </c>
      <c r="F151" s="10" t="s">
        <v>88</v>
      </c>
      <c r="G151" s="91"/>
      <c r="H151" s="92"/>
      <c r="I151" s="17">
        <v>6.5</v>
      </c>
    </row>
    <row r="152" spans="1:9" ht="25.5">
      <c r="A152" s="34">
        <v>142</v>
      </c>
      <c r="B152" s="73" t="s">
        <v>263</v>
      </c>
      <c r="C152" s="88">
        <v>901</v>
      </c>
      <c r="D152" s="7">
        <v>412</v>
      </c>
      <c r="E152" s="90" t="s">
        <v>306</v>
      </c>
      <c r="F152" s="10"/>
      <c r="G152" s="91"/>
      <c r="H152" s="92"/>
      <c r="I152" s="15">
        <f>I153</f>
        <v>13</v>
      </c>
    </row>
    <row r="153" spans="1:9" ht="51">
      <c r="A153" s="34">
        <v>143</v>
      </c>
      <c r="B153" s="73" t="s">
        <v>264</v>
      </c>
      <c r="C153" s="45">
        <v>901</v>
      </c>
      <c r="D153" s="7">
        <v>412</v>
      </c>
      <c r="E153" s="90" t="s">
        <v>310</v>
      </c>
      <c r="F153" s="10"/>
      <c r="I153" s="15">
        <f>I154</f>
        <v>13</v>
      </c>
    </row>
    <row r="154" spans="1:9" ht="25.5">
      <c r="A154" s="34">
        <v>144</v>
      </c>
      <c r="B154" s="75" t="s">
        <v>164</v>
      </c>
      <c r="C154" s="46">
        <v>901</v>
      </c>
      <c r="D154" s="9">
        <v>412</v>
      </c>
      <c r="E154" s="94" t="s">
        <v>310</v>
      </c>
      <c r="F154" s="10" t="s">
        <v>88</v>
      </c>
      <c r="I154" s="17">
        <v>13</v>
      </c>
    </row>
    <row r="155" spans="1:9" ht="38.25">
      <c r="A155" s="34">
        <v>145</v>
      </c>
      <c r="B155" s="79" t="s">
        <v>321</v>
      </c>
      <c r="C155" s="45">
        <v>901</v>
      </c>
      <c r="D155" s="89">
        <v>412</v>
      </c>
      <c r="E155" s="90" t="s">
        <v>311</v>
      </c>
      <c r="F155" s="10"/>
      <c r="I155" s="15">
        <f>I156</f>
        <v>0</v>
      </c>
    </row>
    <row r="156" spans="1:9" ht="25.5">
      <c r="A156" s="34">
        <v>146</v>
      </c>
      <c r="B156" s="79" t="s">
        <v>312</v>
      </c>
      <c r="C156" s="45">
        <v>901</v>
      </c>
      <c r="D156" s="89">
        <v>412</v>
      </c>
      <c r="E156" s="90" t="s">
        <v>313</v>
      </c>
      <c r="F156" s="94"/>
      <c r="I156" s="63">
        <f>I157</f>
        <v>0</v>
      </c>
    </row>
    <row r="157" spans="1:9" ht="25.5">
      <c r="A157" s="34">
        <v>147</v>
      </c>
      <c r="B157" s="95" t="s">
        <v>164</v>
      </c>
      <c r="C157" s="46">
        <v>901</v>
      </c>
      <c r="D157" s="93">
        <v>412</v>
      </c>
      <c r="E157" s="94" t="s">
        <v>313</v>
      </c>
      <c r="F157" s="94" t="s">
        <v>88</v>
      </c>
      <c r="I157" s="60">
        <v>0</v>
      </c>
    </row>
    <row r="158" spans="1:9" ht="15.75">
      <c r="A158" s="34">
        <v>148</v>
      </c>
      <c r="B158" s="74" t="s">
        <v>13</v>
      </c>
      <c r="C158" s="45">
        <v>901</v>
      </c>
      <c r="D158" s="1">
        <v>500</v>
      </c>
      <c r="E158" s="2"/>
      <c r="F158" s="4"/>
      <c r="I158" s="21">
        <f>I159+I166+I198+I214</f>
        <v>16594.058000000001</v>
      </c>
    </row>
    <row r="159" spans="1:9">
      <c r="A159" s="34">
        <v>149</v>
      </c>
      <c r="B159" s="73" t="s">
        <v>14</v>
      </c>
      <c r="C159" s="45">
        <v>901</v>
      </c>
      <c r="D159" s="1">
        <v>501</v>
      </c>
      <c r="E159" s="2"/>
      <c r="F159" s="4"/>
      <c r="I159" s="15">
        <f>I160</f>
        <v>1772.2</v>
      </c>
    </row>
    <row r="160" spans="1:9" ht="25.5">
      <c r="A160" s="34">
        <v>150</v>
      </c>
      <c r="B160" s="73" t="s">
        <v>161</v>
      </c>
      <c r="C160" s="45">
        <v>901</v>
      </c>
      <c r="D160" s="1">
        <v>501</v>
      </c>
      <c r="E160" s="2" t="s">
        <v>85</v>
      </c>
      <c r="F160" s="4"/>
      <c r="I160" s="15">
        <f>I161</f>
        <v>1772.2</v>
      </c>
    </row>
    <row r="161" spans="1:9" ht="38.25">
      <c r="A161" s="34">
        <v>151</v>
      </c>
      <c r="B161" s="76" t="s">
        <v>177</v>
      </c>
      <c r="C161" s="45">
        <v>901</v>
      </c>
      <c r="D161" s="1">
        <v>501</v>
      </c>
      <c r="E161" s="2" t="s">
        <v>253</v>
      </c>
      <c r="F161" s="4"/>
      <c r="I161" s="15">
        <f>I162+I164</f>
        <v>1772.2</v>
      </c>
    </row>
    <row r="162" spans="1:9" ht="25.5">
      <c r="A162" s="34">
        <v>152</v>
      </c>
      <c r="B162" s="76" t="s">
        <v>357</v>
      </c>
      <c r="C162" s="45">
        <v>901</v>
      </c>
      <c r="D162" s="1">
        <v>501</v>
      </c>
      <c r="E162" s="2" t="s">
        <v>112</v>
      </c>
      <c r="F162" s="4"/>
      <c r="I162" s="15">
        <f>I163</f>
        <v>1524.2</v>
      </c>
    </row>
    <row r="163" spans="1:9" ht="25.5">
      <c r="A163" s="34">
        <v>153</v>
      </c>
      <c r="B163" s="75" t="s">
        <v>164</v>
      </c>
      <c r="C163" s="46">
        <v>901</v>
      </c>
      <c r="D163" s="3">
        <v>501</v>
      </c>
      <c r="E163" s="4" t="s">
        <v>112</v>
      </c>
      <c r="F163" s="4" t="s">
        <v>88</v>
      </c>
      <c r="I163" s="17">
        <f>1545-75+100+20-50+65-80.8</f>
        <v>1524.2</v>
      </c>
    </row>
    <row r="164" spans="1:9">
      <c r="A164" s="34">
        <v>154</v>
      </c>
      <c r="B164" s="73" t="s">
        <v>200</v>
      </c>
      <c r="C164" s="45">
        <v>901</v>
      </c>
      <c r="D164" s="1">
        <v>501</v>
      </c>
      <c r="E164" s="2" t="s">
        <v>113</v>
      </c>
      <c r="F164" s="4"/>
      <c r="I164" s="15">
        <f>I165</f>
        <v>248</v>
      </c>
    </row>
    <row r="165" spans="1:9" ht="25.5">
      <c r="A165" s="34">
        <v>155</v>
      </c>
      <c r="B165" s="75" t="s">
        <v>164</v>
      </c>
      <c r="C165" s="46">
        <v>901</v>
      </c>
      <c r="D165" s="3">
        <v>501</v>
      </c>
      <c r="E165" s="4" t="s">
        <v>113</v>
      </c>
      <c r="F165" s="4" t="s">
        <v>88</v>
      </c>
      <c r="I165" s="17">
        <v>248</v>
      </c>
    </row>
    <row r="166" spans="1:9">
      <c r="A166" s="34">
        <v>156</v>
      </c>
      <c r="B166" s="73" t="s">
        <v>15</v>
      </c>
      <c r="C166" s="45">
        <v>901</v>
      </c>
      <c r="D166" s="1">
        <v>502</v>
      </c>
      <c r="E166" s="2"/>
      <c r="F166" s="4"/>
      <c r="I166" s="15">
        <f>I167</f>
        <v>11803.898999999999</v>
      </c>
    </row>
    <row r="167" spans="1:9" ht="25.5">
      <c r="A167" s="34">
        <v>157</v>
      </c>
      <c r="B167" s="73" t="s">
        <v>161</v>
      </c>
      <c r="C167" s="45">
        <v>901</v>
      </c>
      <c r="D167" s="1">
        <v>502</v>
      </c>
      <c r="E167" s="2" t="s">
        <v>85</v>
      </c>
      <c r="F167" s="4"/>
      <c r="I167" s="15">
        <f>I168</f>
        <v>11803.898999999999</v>
      </c>
    </row>
    <row r="168" spans="1:9" ht="38.25">
      <c r="A168" s="34">
        <v>158</v>
      </c>
      <c r="B168" s="76" t="s">
        <v>177</v>
      </c>
      <c r="C168" s="45">
        <v>901</v>
      </c>
      <c r="D168" s="1">
        <v>502</v>
      </c>
      <c r="E168" s="2" t="s">
        <v>253</v>
      </c>
      <c r="F168" s="4"/>
      <c r="I168" s="15">
        <f>SUM(I169+I172+I175+I177+I179+I181+I183+I185+I192+I194+I196)</f>
        <v>11803.898999999999</v>
      </c>
    </row>
    <row r="169" spans="1:9" ht="25.5">
      <c r="A169" s="34">
        <v>159</v>
      </c>
      <c r="B169" s="76" t="s">
        <v>201</v>
      </c>
      <c r="C169" s="45">
        <v>901</v>
      </c>
      <c r="D169" s="1">
        <v>502</v>
      </c>
      <c r="E169" s="2" t="s">
        <v>114</v>
      </c>
      <c r="F169" s="4"/>
      <c r="I169" s="15">
        <f>I170+I171</f>
        <v>896</v>
      </c>
    </row>
    <row r="170" spans="1:9" ht="25.5">
      <c r="A170" s="34">
        <v>160</v>
      </c>
      <c r="B170" s="75" t="s">
        <v>164</v>
      </c>
      <c r="C170" s="46">
        <v>901</v>
      </c>
      <c r="D170" s="3">
        <v>502</v>
      </c>
      <c r="E170" s="4" t="s">
        <v>114</v>
      </c>
      <c r="F170" s="4" t="s">
        <v>88</v>
      </c>
      <c r="I170" s="17">
        <v>196</v>
      </c>
    </row>
    <row r="171" spans="1:9" ht="38.25">
      <c r="A171" s="34">
        <v>161</v>
      </c>
      <c r="B171" s="75" t="s">
        <v>54</v>
      </c>
      <c r="C171" s="46">
        <v>901</v>
      </c>
      <c r="D171" s="3">
        <v>502</v>
      </c>
      <c r="E171" s="4" t="s">
        <v>114</v>
      </c>
      <c r="F171" s="4" t="s">
        <v>53</v>
      </c>
      <c r="I171" s="17">
        <v>700</v>
      </c>
    </row>
    <row r="172" spans="1:9" ht="38.25">
      <c r="A172" s="34">
        <v>162</v>
      </c>
      <c r="B172" s="76" t="s">
        <v>202</v>
      </c>
      <c r="C172" s="45">
        <v>901</v>
      </c>
      <c r="D172" s="1">
        <v>502</v>
      </c>
      <c r="E172" s="2" t="s">
        <v>115</v>
      </c>
      <c r="F172" s="4"/>
      <c r="I172" s="15">
        <f>I173+I174</f>
        <v>275</v>
      </c>
    </row>
    <row r="173" spans="1:9" ht="25.5">
      <c r="A173" s="34">
        <v>163</v>
      </c>
      <c r="B173" s="75" t="s">
        <v>164</v>
      </c>
      <c r="C173" s="46">
        <v>901</v>
      </c>
      <c r="D173" s="3">
        <v>502</v>
      </c>
      <c r="E173" s="4" t="s">
        <v>115</v>
      </c>
      <c r="F173" s="4" t="s">
        <v>88</v>
      </c>
      <c r="I173" s="17">
        <v>275</v>
      </c>
    </row>
    <row r="174" spans="1:9">
      <c r="A174" s="34">
        <v>164</v>
      </c>
      <c r="B174" s="81" t="s">
        <v>171</v>
      </c>
      <c r="C174" s="46">
        <v>901</v>
      </c>
      <c r="D174" s="3">
        <v>502</v>
      </c>
      <c r="E174" s="4" t="s">
        <v>115</v>
      </c>
      <c r="F174" s="4" t="s">
        <v>56</v>
      </c>
      <c r="I174" s="17">
        <v>0</v>
      </c>
    </row>
    <row r="175" spans="1:9" ht="25.5">
      <c r="A175" s="34">
        <v>165</v>
      </c>
      <c r="B175" s="76" t="s">
        <v>265</v>
      </c>
      <c r="C175" s="45">
        <v>901</v>
      </c>
      <c r="D175" s="1">
        <v>502</v>
      </c>
      <c r="E175" s="2" t="s">
        <v>116</v>
      </c>
      <c r="F175" s="4"/>
      <c r="I175" s="15">
        <f>I176</f>
        <v>750</v>
      </c>
    </row>
    <row r="176" spans="1:9" ht="25.5">
      <c r="A176" s="34">
        <v>166</v>
      </c>
      <c r="B176" s="75" t="s">
        <v>164</v>
      </c>
      <c r="C176" s="46">
        <v>901</v>
      </c>
      <c r="D176" s="3">
        <v>502</v>
      </c>
      <c r="E176" s="4" t="s">
        <v>116</v>
      </c>
      <c r="F176" s="4" t="s">
        <v>88</v>
      </c>
      <c r="I176" s="17">
        <v>750</v>
      </c>
    </row>
    <row r="177" spans="1:9" ht="25.5">
      <c r="A177" s="34">
        <v>167</v>
      </c>
      <c r="B177" s="98" t="s">
        <v>358</v>
      </c>
      <c r="C177" s="45">
        <v>901</v>
      </c>
      <c r="D177" s="59">
        <v>502</v>
      </c>
      <c r="E177" s="58" t="s">
        <v>345</v>
      </c>
      <c r="F177" s="4"/>
      <c r="I177" s="15">
        <f>I178</f>
        <v>51.499000000000002</v>
      </c>
    </row>
    <row r="178" spans="1:9" ht="25.5">
      <c r="A178" s="34">
        <v>168</v>
      </c>
      <c r="B178" s="75" t="s">
        <v>164</v>
      </c>
      <c r="C178" s="46">
        <v>901</v>
      </c>
      <c r="D178" s="86">
        <v>502</v>
      </c>
      <c r="E178" s="87" t="s">
        <v>345</v>
      </c>
      <c r="F178" s="4" t="s">
        <v>88</v>
      </c>
      <c r="I178" s="17">
        <v>51.499000000000002</v>
      </c>
    </row>
    <row r="179" spans="1:9">
      <c r="A179" s="34">
        <v>169</v>
      </c>
      <c r="B179" s="73" t="s">
        <v>395</v>
      </c>
      <c r="C179" s="45">
        <v>901</v>
      </c>
      <c r="D179" s="59">
        <v>502</v>
      </c>
      <c r="E179" s="58" t="s">
        <v>396</v>
      </c>
      <c r="F179" s="2"/>
      <c r="G179" s="108"/>
      <c r="H179" s="67"/>
      <c r="I179" s="15">
        <f>SUM(I180)</f>
        <v>300</v>
      </c>
    </row>
    <row r="180" spans="1:9" ht="25.5">
      <c r="A180" s="34">
        <v>170</v>
      </c>
      <c r="B180" s="75" t="s">
        <v>164</v>
      </c>
      <c r="C180" s="46">
        <v>901</v>
      </c>
      <c r="D180" s="86">
        <v>502</v>
      </c>
      <c r="E180" s="87" t="s">
        <v>396</v>
      </c>
      <c r="F180" s="4" t="s">
        <v>88</v>
      </c>
      <c r="I180" s="17">
        <v>300</v>
      </c>
    </row>
    <row r="181" spans="1:9" ht="25.5">
      <c r="A181" s="34">
        <v>171</v>
      </c>
      <c r="B181" s="73" t="s">
        <v>266</v>
      </c>
      <c r="C181" s="45">
        <v>901</v>
      </c>
      <c r="D181" s="1">
        <v>502</v>
      </c>
      <c r="E181" s="2" t="s">
        <v>267</v>
      </c>
      <c r="F181" s="4"/>
      <c r="I181" s="15">
        <f>I182</f>
        <v>316.60000000000002</v>
      </c>
    </row>
    <row r="182" spans="1:9" ht="25.5">
      <c r="A182" s="34">
        <v>172</v>
      </c>
      <c r="B182" s="75" t="s">
        <v>164</v>
      </c>
      <c r="C182" s="46">
        <v>901</v>
      </c>
      <c r="D182" s="3">
        <v>502</v>
      </c>
      <c r="E182" s="4" t="s">
        <v>267</v>
      </c>
      <c r="F182" s="4" t="s">
        <v>88</v>
      </c>
      <c r="I182" s="17">
        <f>960-295-48.4-300</f>
        <v>316.60000000000002</v>
      </c>
    </row>
    <row r="183" spans="1:9">
      <c r="A183" s="34">
        <v>173</v>
      </c>
      <c r="B183" s="73" t="s">
        <v>268</v>
      </c>
      <c r="C183" s="45">
        <v>901</v>
      </c>
      <c r="D183" s="1">
        <v>502</v>
      </c>
      <c r="E183" s="2" t="s">
        <v>269</v>
      </c>
      <c r="F183" s="4"/>
      <c r="I183" s="15">
        <f>I184</f>
        <v>1434.8</v>
      </c>
    </row>
    <row r="184" spans="1:9" ht="25.5">
      <c r="A184" s="34">
        <v>174</v>
      </c>
      <c r="B184" s="75" t="s">
        <v>164</v>
      </c>
      <c r="C184" s="46">
        <v>901</v>
      </c>
      <c r="D184" s="3">
        <v>502</v>
      </c>
      <c r="E184" s="4" t="s">
        <v>269</v>
      </c>
      <c r="F184" s="4" t="s">
        <v>88</v>
      </c>
      <c r="I184" s="17">
        <v>1434.8</v>
      </c>
    </row>
    <row r="185" spans="1:9" ht="51">
      <c r="A185" s="34">
        <v>175</v>
      </c>
      <c r="B185" s="73" t="s">
        <v>272</v>
      </c>
      <c r="C185" s="45">
        <v>901</v>
      </c>
      <c r="D185" s="1">
        <v>502</v>
      </c>
      <c r="E185" s="58" t="s">
        <v>271</v>
      </c>
      <c r="F185" s="4"/>
      <c r="I185" s="15">
        <f>I186+I188+I190</f>
        <v>4830</v>
      </c>
    </row>
    <row r="186" spans="1:9" ht="25.5">
      <c r="A186" s="34">
        <v>176</v>
      </c>
      <c r="B186" s="73" t="s">
        <v>270</v>
      </c>
      <c r="C186" s="45">
        <v>901</v>
      </c>
      <c r="D186" s="1">
        <v>502</v>
      </c>
      <c r="E186" s="58" t="s">
        <v>273</v>
      </c>
      <c r="F186" s="4"/>
      <c r="I186" s="15">
        <f>I187</f>
        <v>1400</v>
      </c>
    </row>
    <row r="187" spans="1:9" ht="39" customHeight="1">
      <c r="A187" s="34">
        <v>177</v>
      </c>
      <c r="B187" s="75" t="s">
        <v>164</v>
      </c>
      <c r="C187" s="46">
        <v>901</v>
      </c>
      <c r="D187" s="3">
        <v>502</v>
      </c>
      <c r="E187" s="87" t="s">
        <v>273</v>
      </c>
      <c r="F187" s="4" t="s">
        <v>88</v>
      </c>
      <c r="I187" s="17">
        <v>1400</v>
      </c>
    </row>
    <row r="188" spans="1:9" ht="44.25" customHeight="1">
      <c r="A188" s="34">
        <v>178</v>
      </c>
      <c r="B188" s="73" t="s">
        <v>274</v>
      </c>
      <c r="C188" s="45">
        <v>901</v>
      </c>
      <c r="D188" s="1">
        <v>502</v>
      </c>
      <c r="E188" s="58" t="s">
        <v>275</v>
      </c>
      <c r="F188" s="4"/>
      <c r="I188" s="15">
        <f>I189</f>
        <v>3320</v>
      </c>
    </row>
    <row r="189" spans="1:9" ht="25.5">
      <c r="A189" s="34">
        <v>179</v>
      </c>
      <c r="B189" s="75" t="s">
        <v>164</v>
      </c>
      <c r="C189" s="46">
        <v>901</v>
      </c>
      <c r="D189" s="3">
        <v>502</v>
      </c>
      <c r="E189" s="87" t="s">
        <v>275</v>
      </c>
      <c r="F189" s="4" t="s">
        <v>88</v>
      </c>
      <c r="I189" s="17">
        <v>3320</v>
      </c>
    </row>
    <row r="190" spans="1:9" ht="25.5">
      <c r="A190" s="34">
        <v>180</v>
      </c>
      <c r="B190" s="73" t="s">
        <v>276</v>
      </c>
      <c r="C190" s="45">
        <v>901</v>
      </c>
      <c r="D190" s="1">
        <v>502</v>
      </c>
      <c r="E190" s="58" t="s">
        <v>277</v>
      </c>
      <c r="F190" s="4"/>
      <c r="I190" s="15">
        <f>I191</f>
        <v>110</v>
      </c>
    </row>
    <row r="191" spans="1:9" ht="25.5">
      <c r="A191" s="34">
        <v>181</v>
      </c>
      <c r="B191" s="75" t="s">
        <v>164</v>
      </c>
      <c r="C191" s="46">
        <v>901</v>
      </c>
      <c r="D191" s="3">
        <v>502</v>
      </c>
      <c r="E191" s="87" t="s">
        <v>277</v>
      </c>
      <c r="F191" s="4" t="s">
        <v>88</v>
      </c>
      <c r="I191" s="17">
        <v>110</v>
      </c>
    </row>
    <row r="192" spans="1:9" ht="25.5">
      <c r="A192" s="34">
        <v>182</v>
      </c>
      <c r="B192" s="73" t="s">
        <v>359</v>
      </c>
      <c r="C192" s="45">
        <v>901</v>
      </c>
      <c r="D192" s="1">
        <v>502</v>
      </c>
      <c r="E192" s="58" t="s">
        <v>323</v>
      </c>
      <c r="F192" s="4"/>
      <c r="I192" s="15">
        <f>I193</f>
        <v>2098</v>
      </c>
    </row>
    <row r="193" spans="1:9" ht="38.25">
      <c r="A193" s="34">
        <v>183</v>
      </c>
      <c r="B193" s="75" t="s">
        <v>54</v>
      </c>
      <c r="C193" s="46">
        <v>901</v>
      </c>
      <c r="D193" s="3">
        <v>502</v>
      </c>
      <c r="E193" s="87" t="s">
        <v>323</v>
      </c>
      <c r="F193" s="4" t="s">
        <v>53</v>
      </c>
      <c r="I193" s="17">
        <v>2098</v>
      </c>
    </row>
    <row r="194" spans="1:9" ht="25.5">
      <c r="A194" s="34">
        <v>184</v>
      </c>
      <c r="B194" s="73" t="s">
        <v>360</v>
      </c>
      <c r="C194" s="45">
        <v>901</v>
      </c>
      <c r="D194" s="1">
        <v>502</v>
      </c>
      <c r="E194" s="58" t="s">
        <v>324</v>
      </c>
      <c r="F194" s="4"/>
      <c r="I194" s="15">
        <f>I195</f>
        <v>831</v>
      </c>
    </row>
    <row r="195" spans="1:9" ht="38.25">
      <c r="A195" s="34">
        <v>185</v>
      </c>
      <c r="B195" s="75" t="s">
        <v>54</v>
      </c>
      <c r="C195" s="46">
        <v>901</v>
      </c>
      <c r="D195" s="3">
        <v>502</v>
      </c>
      <c r="E195" s="87" t="s">
        <v>324</v>
      </c>
      <c r="F195" s="4" t="s">
        <v>53</v>
      </c>
      <c r="I195" s="17">
        <v>831</v>
      </c>
    </row>
    <row r="196" spans="1:9" ht="63.75">
      <c r="A196" s="34">
        <v>186</v>
      </c>
      <c r="B196" s="73" t="s">
        <v>326</v>
      </c>
      <c r="C196" s="45">
        <v>901</v>
      </c>
      <c r="D196" s="1">
        <v>502</v>
      </c>
      <c r="E196" s="2" t="s">
        <v>327</v>
      </c>
      <c r="F196" s="4"/>
      <c r="I196" s="15">
        <f>I197</f>
        <v>21</v>
      </c>
    </row>
    <row r="197" spans="1:9" ht="38.25">
      <c r="A197" s="34">
        <v>187</v>
      </c>
      <c r="B197" s="75" t="s">
        <v>54</v>
      </c>
      <c r="C197" s="46">
        <v>901</v>
      </c>
      <c r="D197" s="3">
        <v>502</v>
      </c>
      <c r="E197" s="4" t="s">
        <v>327</v>
      </c>
      <c r="F197" s="4" t="s">
        <v>53</v>
      </c>
      <c r="I197" s="17">
        <v>21</v>
      </c>
    </row>
    <row r="198" spans="1:9">
      <c r="A198" s="34">
        <v>188</v>
      </c>
      <c r="B198" s="79" t="s">
        <v>16</v>
      </c>
      <c r="C198" s="45">
        <v>901</v>
      </c>
      <c r="D198" s="59">
        <v>503</v>
      </c>
      <c r="E198" s="58"/>
      <c r="F198" s="87"/>
      <c r="I198" s="63">
        <f>I199</f>
        <v>2967.9589999999998</v>
      </c>
    </row>
    <row r="199" spans="1:9" ht="25.5">
      <c r="A199" s="34">
        <v>189</v>
      </c>
      <c r="B199" s="73" t="s">
        <v>161</v>
      </c>
      <c r="C199" s="45">
        <v>901</v>
      </c>
      <c r="D199" s="1">
        <v>503</v>
      </c>
      <c r="E199" s="2" t="s">
        <v>85</v>
      </c>
      <c r="F199" s="4"/>
      <c r="I199" s="15">
        <f>I200</f>
        <v>2967.9589999999998</v>
      </c>
    </row>
    <row r="200" spans="1:9" ht="38.25">
      <c r="A200" s="34">
        <v>190</v>
      </c>
      <c r="B200" s="76" t="s">
        <v>177</v>
      </c>
      <c r="C200" s="45">
        <v>901</v>
      </c>
      <c r="D200" s="1">
        <v>503</v>
      </c>
      <c r="E200" s="2" t="s">
        <v>253</v>
      </c>
      <c r="F200" s="4"/>
      <c r="I200" s="15">
        <f>I201</f>
        <v>2967.9589999999998</v>
      </c>
    </row>
    <row r="201" spans="1:9" ht="25.5">
      <c r="A201" s="34">
        <v>191</v>
      </c>
      <c r="B201" s="73" t="s">
        <v>203</v>
      </c>
      <c r="C201" s="45">
        <v>901</v>
      </c>
      <c r="D201" s="1">
        <v>503</v>
      </c>
      <c r="E201" s="2" t="s">
        <v>117</v>
      </c>
      <c r="F201" s="4"/>
      <c r="I201" s="15">
        <f>I202+I204+I206+I208+I210+I212</f>
        <v>2967.9589999999998</v>
      </c>
    </row>
    <row r="202" spans="1:9">
      <c r="A202" s="34">
        <v>192</v>
      </c>
      <c r="B202" s="73" t="s">
        <v>17</v>
      </c>
      <c r="C202" s="45">
        <v>901</v>
      </c>
      <c r="D202" s="1">
        <v>503</v>
      </c>
      <c r="E202" s="2" t="s">
        <v>118</v>
      </c>
      <c r="F202" s="4"/>
      <c r="I202" s="15">
        <f>I203</f>
        <v>1634</v>
      </c>
    </row>
    <row r="203" spans="1:9" ht="25.5">
      <c r="A203" s="34">
        <v>193</v>
      </c>
      <c r="B203" s="75" t="s">
        <v>164</v>
      </c>
      <c r="C203" s="46">
        <v>901</v>
      </c>
      <c r="D203" s="3">
        <v>503</v>
      </c>
      <c r="E203" s="4" t="s">
        <v>118</v>
      </c>
      <c r="F203" s="4" t="s">
        <v>88</v>
      </c>
      <c r="I203" s="17">
        <f>1527+30+60+17</f>
        <v>1634</v>
      </c>
    </row>
    <row r="204" spans="1:9">
      <c r="A204" s="34">
        <v>194</v>
      </c>
      <c r="B204" s="73" t="s">
        <v>18</v>
      </c>
      <c r="C204" s="45">
        <v>901</v>
      </c>
      <c r="D204" s="1">
        <v>503</v>
      </c>
      <c r="E204" s="2" t="s">
        <v>119</v>
      </c>
      <c r="F204" s="4"/>
      <c r="I204" s="15">
        <f>I205</f>
        <v>349.7</v>
      </c>
    </row>
    <row r="205" spans="1:9" ht="25.5">
      <c r="A205" s="34">
        <v>195</v>
      </c>
      <c r="B205" s="75" t="s">
        <v>164</v>
      </c>
      <c r="C205" s="46">
        <v>901</v>
      </c>
      <c r="D205" s="3">
        <v>503</v>
      </c>
      <c r="E205" s="4" t="s">
        <v>119</v>
      </c>
      <c r="F205" s="4" t="s">
        <v>88</v>
      </c>
      <c r="I205" s="17">
        <v>349.7</v>
      </c>
    </row>
    <row r="206" spans="1:9">
      <c r="A206" s="34">
        <v>196</v>
      </c>
      <c r="B206" s="73" t="s">
        <v>204</v>
      </c>
      <c r="C206" s="45">
        <v>901</v>
      </c>
      <c r="D206" s="1">
        <v>503</v>
      </c>
      <c r="E206" s="2" t="s">
        <v>120</v>
      </c>
      <c r="F206" s="4"/>
      <c r="I206" s="15">
        <f>I207</f>
        <v>0</v>
      </c>
    </row>
    <row r="207" spans="1:9" ht="25.5">
      <c r="A207" s="34">
        <v>197</v>
      </c>
      <c r="B207" s="75" t="s">
        <v>164</v>
      </c>
      <c r="C207" s="46">
        <v>901</v>
      </c>
      <c r="D207" s="3">
        <v>503</v>
      </c>
      <c r="E207" s="4" t="s">
        <v>120</v>
      </c>
      <c r="F207" s="4" t="s">
        <v>88</v>
      </c>
      <c r="I207" s="17">
        <f>10-10</f>
        <v>0</v>
      </c>
    </row>
    <row r="208" spans="1:9">
      <c r="A208" s="34">
        <v>198</v>
      </c>
      <c r="B208" s="73" t="s">
        <v>205</v>
      </c>
      <c r="C208" s="45">
        <v>901</v>
      </c>
      <c r="D208" s="1">
        <v>503</v>
      </c>
      <c r="E208" s="2" t="s">
        <v>121</v>
      </c>
      <c r="F208" s="4"/>
      <c r="I208" s="15">
        <f>I209</f>
        <v>984.2589999999999</v>
      </c>
    </row>
    <row r="209" spans="1:11" ht="25.5">
      <c r="A209" s="34">
        <v>199</v>
      </c>
      <c r="B209" s="75" t="s">
        <v>164</v>
      </c>
      <c r="C209" s="46">
        <v>901</v>
      </c>
      <c r="D209" s="3">
        <v>503</v>
      </c>
      <c r="E209" s="4" t="s">
        <v>121</v>
      </c>
      <c r="F209" s="4" t="s">
        <v>88</v>
      </c>
      <c r="I209" s="16">
        <f>865.959+50+65+3.3</f>
        <v>984.2589999999999</v>
      </c>
    </row>
    <row r="210" spans="1:11">
      <c r="A210" s="34">
        <v>200</v>
      </c>
      <c r="B210" s="73" t="s">
        <v>206</v>
      </c>
      <c r="C210" s="45">
        <v>901</v>
      </c>
      <c r="D210" s="1">
        <v>503</v>
      </c>
      <c r="E210" s="2" t="s">
        <v>122</v>
      </c>
      <c r="F210" s="4"/>
      <c r="G210" s="91"/>
      <c r="H210" s="92"/>
      <c r="I210" s="15">
        <f>I211</f>
        <v>0</v>
      </c>
    </row>
    <row r="211" spans="1:11" ht="25.5">
      <c r="A211" s="34">
        <v>201</v>
      </c>
      <c r="B211" s="75" t="s">
        <v>164</v>
      </c>
      <c r="C211" s="46">
        <v>901</v>
      </c>
      <c r="D211" s="3">
        <v>503</v>
      </c>
      <c r="E211" s="4" t="s">
        <v>122</v>
      </c>
      <c r="F211" s="4" t="s">
        <v>88</v>
      </c>
      <c r="G211" s="91"/>
      <c r="H211" s="92"/>
      <c r="I211" s="16">
        <v>0</v>
      </c>
    </row>
    <row r="212" spans="1:11" ht="25.5">
      <c r="A212" s="34">
        <v>202</v>
      </c>
      <c r="B212" s="73" t="s">
        <v>252</v>
      </c>
      <c r="C212" s="45">
        <v>901</v>
      </c>
      <c r="D212" s="1">
        <v>503</v>
      </c>
      <c r="E212" s="2" t="s">
        <v>123</v>
      </c>
      <c r="F212" s="4"/>
      <c r="G212" s="91"/>
      <c r="H212" s="92"/>
      <c r="I212" s="15">
        <f>I213</f>
        <v>0</v>
      </c>
    </row>
    <row r="213" spans="1:11" ht="25.5">
      <c r="A213" s="34">
        <v>203</v>
      </c>
      <c r="B213" s="75" t="s">
        <v>164</v>
      </c>
      <c r="C213" s="46">
        <v>901</v>
      </c>
      <c r="D213" s="3">
        <v>503</v>
      </c>
      <c r="E213" s="4" t="s">
        <v>123</v>
      </c>
      <c r="F213" s="4" t="s">
        <v>88</v>
      </c>
      <c r="G213" s="91"/>
      <c r="H213" s="92"/>
      <c r="I213" s="16">
        <v>0</v>
      </c>
    </row>
    <row r="214" spans="1:11">
      <c r="A214" s="34">
        <v>204</v>
      </c>
      <c r="B214" s="73" t="s">
        <v>71</v>
      </c>
      <c r="C214" s="45">
        <v>901</v>
      </c>
      <c r="D214" s="1">
        <v>505</v>
      </c>
      <c r="E214" s="2"/>
      <c r="F214" s="4"/>
      <c r="I214" s="15">
        <f>I215</f>
        <v>50</v>
      </c>
    </row>
    <row r="215" spans="1:11" ht="25.5">
      <c r="A215" s="34">
        <v>205</v>
      </c>
      <c r="B215" s="79" t="s">
        <v>161</v>
      </c>
      <c r="C215" s="45">
        <v>901</v>
      </c>
      <c r="D215" s="59">
        <v>505</v>
      </c>
      <c r="E215" s="58" t="s">
        <v>85</v>
      </c>
      <c r="F215" s="87"/>
      <c r="I215" s="63">
        <f>I216</f>
        <v>50</v>
      </c>
    </row>
    <row r="216" spans="1:11" ht="38.25">
      <c r="A216" s="34">
        <v>206</v>
      </c>
      <c r="B216" s="79" t="s">
        <v>207</v>
      </c>
      <c r="C216" s="45">
        <v>901</v>
      </c>
      <c r="D216" s="59">
        <v>505</v>
      </c>
      <c r="E216" s="58" t="s">
        <v>124</v>
      </c>
      <c r="F216" s="87"/>
      <c r="I216" s="63">
        <f>I217</f>
        <v>50</v>
      </c>
    </row>
    <row r="217" spans="1:11" ht="25.5">
      <c r="A217" s="34">
        <v>207</v>
      </c>
      <c r="B217" s="79" t="s">
        <v>208</v>
      </c>
      <c r="C217" s="45">
        <v>901</v>
      </c>
      <c r="D217" s="59">
        <v>505</v>
      </c>
      <c r="E217" s="58" t="s">
        <v>124</v>
      </c>
      <c r="F217" s="87"/>
      <c r="I217" s="63">
        <f>I218</f>
        <v>50</v>
      </c>
    </row>
    <row r="218" spans="1:11" ht="25.5" customHeight="1">
      <c r="A218" s="34">
        <v>208</v>
      </c>
      <c r="B218" s="95" t="s">
        <v>164</v>
      </c>
      <c r="C218" s="46">
        <v>901</v>
      </c>
      <c r="D218" s="86">
        <v>505</v>
      </c>
      <c r="E218" s="87" t="s">
        <v>124</v>
      </c>
      <c r="F218" s="87" t="s">
        <v>88</v>
      </c>
      <c r="I218" s="96">
        <v>50</v>
      </c>
    </row>
    <row r="219" spans="1:11" ht="15.75">
      <c r="A219" s="34">
        <v>209</v>
      </c>
      <c r="B219" s="74" t="s">
        <v>19</v>
      </c>
      <c r="C219" s="45">
        <v>901</v>
      </c>
      <c r="D219" s="1">
        <v>600</v>
      </c>
      <c r="E219" s="2"/>
      <c r="F219" s="4"/>
      <c r="I219" s="15">
        <f>I220</f>
        <v>369.91300000000001</v>
      </c>
    </row>
    <row r="220" spans="1:11" ht="25.5">
      <c r="A220" s="34">
        <v>210</v>
      </c>
      <c r="B220" s="73" t="s">
        <v>20</v>
      </c>
      <c r="C220" s="45">
        <v>901</v>
      </c>
      <c r="D220" s="1">
        <v>603</v>
      </c>
      <c r="E220" s="2"/>
      <c r="F220" s="4"/>
      <c r="I220" s="15">
        <f>I221</f>
        <v>369.91300000000001</v>
      </c>
      <c r="K220" s="54">
        <f>I220-1100</f>
        <v>-730.08699999999999</v>
      </c>
    </row>
    <row r="221" spans="1:11" ht="25.5">
      <c r="A221" s="34">
        <v>211</v>
      </c>
      <c r="B221" s="73" t="s">
        <v>161</v>
      </c>
      <c r="C221" s="45">
        <v>901</v>
      </c>
      <c r="D221" s="1">
        <v>603</v>
      </c>
      <c r="E221" s="2" t="s">
        <v>85</v>
      </c>
      <c r="F221" s="4"/>
      <c r="I221" s="15">
        <f>I222</f>
        <v>369.91300000000001</v>
      </c>
    </row>
    <row r="222" spans="1:11" ht="25.5">
      <c r="A222" s="34">
        <v>212</v>
      </c>
      <c r="B222" s="73" t="s">
        <v>209</v>
      </c>
      <c r="C222" s="45">
        <v>901</v>
      </c>
      <c r="D222" s="1">
        <v>603</v>
      </c>
      <c r="E222" s="2" t="s">
        <v>125</v>
      </c>
      <c r="F222" s="4"/>
      <c r="I222" s="15">
        <f>I223</f>
        <v>369.91300000000001</v>
      </c>
    </row>
    <row r="223" spans="1:11" ht="51" customHeight="1">
      <c r="A223" s="34">
        <v>213</v>
      </c>
      <c r="B223" s="73" t="s">
        <v>210</v>
      </c>
      <c r="C223" s="45">
        <v>901</v>
      </c>
      <c r="D223" s="1">
        <v>603</v>
      </c>
      <c r="E223" s="2" t="s">
        <v>126</v>
      </c>
      <c r="F223" s="4"/>
      <c r="I223" s="15">
        <f>I224</f>
        <v>369.91300000000001</v>
      </c>
    </row>
    <row r="224" spans="1:11" ht="25.5">
      <c r="A224" s="34">
        <v>214</v>
      </c>
      <c r="B224" s="75" t="s">
        <v>164</v>
      </c>
      <c r="C224" s="46">
        <v>901</v>
      </c>
      <c r="D224" s="3">
        <v>603</v>
      </c>
      <c r="E224" s="4" t="s">
        <v>126</v>
      </c>
      <c r="F224" s="4" t="s">
        <v>88</v>
      </c>
      <c r="I224" s="16">
        <f>350+15+4.913</f>
        <v>369.91300000000001</v>
      </c>
    </row>
    <row r="225" spans="1:9" ht="15.75">
      <c r="A225" s="34">
        <v>215</v>
      </c>
      <c r="B225" s="74" t="s">
        <v>21</v>
      </c>
      <c r="C225" s="45">
        <v>901</v>
      </c>
      <c r="D225" s="1">
        <v>700</v>
      </c>
      <c r="E225" s="2"/>
      <c r="F225" s="4"/>
      <c r="I225" s="15">
        <f>SUM(I228+I247+I271)</f>
        <v>110725.302</v>
      </c>
    </row>
    <row r="226" spans="1:9">
      <c r="A226" s="34">
        <v>216</v>
      </c>
      <c r="B226" s="73" t="s">
        <v>22</v>
      </c>
      <c r="C226" s="45">
        <v>901</v>
      </c>
      <c r="D226" s="1">
        <v>701</v>
      </c>
      <c r="E226" s="2"/>
      <c r="F226" s="4"/>
      <c r="I226" s="15">
        <f>I227</f>
        <v>36530.6</v>
      </c>
    </row>
    <row r="227" spans="1:9" ht="25.5">
      <c r="A227" s="34">
        <v>217</v>
      </c>
      <c r="B227" s="73" t="s">
        <v>161</v>
      </c>
      <c r="C227" s="45">
        <v>901</v>
      </c>
      <c r="D227" s="1">
        <v>701</v>
      </c>
      <c r="E227" s="2" t="s">
        <v>85</v>
      </c>
      <c r="F227" s="4"/>
      <c r="I227" s="15">
        <f>I228</f>
        <v>36530.6</v>
      </c>
    </row>
    <row r="228" spans="1:9" ht="25.5">
      <c r="A228" s="34">
        <v>218</v>
      </c>
      <c r="B228" s="73" t="s">
        <v>211</v>
      </c>
      <c r="C228" s="45">
        <v>901</v>
      </c>
      <c r="D228" s="1">
        <v>701</v>
      </c>
      <c r="E228" s="2" t="s">
        <v>127</v>
      </c>
      <c r="F228" s="4"/>
      <c r="I228" s="15">
        <f>I229+I238+I243+I245</f>
        <v>36530.6</v>
      </c>
    </row>
    <row r="229" spans="1:9" ht="25.5">
      <c r="A229" s="34">
        <v>219</v>
      </c>
      <c r="B229" s="73" t="s">
        <v>212</v>
      </c>
      <c r="C229" s="45">
        <v>901</v>
      </c>
      <c r="D229" s="1">
        <v>701</v>
      </c>
      <c r="E229" s="2" t="s">
        <v>128</v>
      </c>
      <c r="F229" s="4"/>
      <c r="I229" s="15">
        <f>I230+I236+I234</f>
        <v>22311</v>
      </c>
    </row>
    <row r="230" spans="1:9" ht="51">
      <c r="A230" s="34">
        <v>220</v>
      </c>
      <c r="B230" s="73" t="s">
        <v>213</v>
      </c>
      <c r="C230" s="45">
        <v>901</v>
      </c>
      <c r="D230" s="1">
        <v>701</v>
      </c>
      <c r="E230" s="2" t="s">
        <v>129</v>
      </c>
      <c r="F230" s="4"/>
      <c r="I230" s="15">
        <f>I232+I231+I233</f>
        <v>21692</v>
      </c>
    </row>
    <row r="231" spans="1:9">
      <c r="A231" s="34">
        <v>221</v>
      </c>
      <c r="B231" s="75" t="s">
        <v>43</v>
      </c>
      <c r="C231" s="46">
        <v>901</v>
      </c>
      <c r="D231" s="3">
        <v>701</v>
      </c>
      <c r="E231" s="4" t="s">
        <v>129</v>
      </c>
      <c r="F231" s="4" t="s">
        <v>42</v>
      </c>
      <c r="I231" s="17">
        <v>10220.700000000001</v>
      </c>
    </row>
    <row r="232" spans="1:9" ht="25.5">
      <c r="A232" s="34">
        <v>222</v>
      </c>
      <c r="B232" s="75" t="s">
        <v>164</v>
      </c>
      <c r="C232" s="46">
        <v>901</v>
      </c>
      <c r="D232" s="3">
        <v>701</v>
      </c>
      <c r="E232" s="4" t="s">
        <v>129</v>
      </c>
      <c r="F232" s="4" t="s">
        <v>88</v>
      </c>
      <c r="I232" s="17">
        <f>11118.288+20+300</f>
        <v>11438.288</v>
      </c>
    </row>
    <row r="233" spans="1:9">
      <c r="A233" s="34">
        <v>223</v>
      </c>
      <c r="B233" s="77" t="s">
        <v>339</v>
      </c>
      <c r="C233" s="46">
        <v>901</v>
      </c>
      <c r="D233" s="3">
        <v>701</v>
      </c>
      <c r="E233" s="4" t="s">
        <v>129</v>
      </c>
      <c r="F233" s="4" t="s">
        <v>336</v>
      </c>
      <c r="I233" s="17">
        <f>11.012+22</f>
        <v>33.012</v>
      </c>
    </row>
    <row r="234" spans="1:9" ht="51">
      <c r="A234" s="34">
        <v>224</v>
      </c>
      <c r="B234" s="73" t="s">
        <v>382</v>
      </c>
      <c r="C234" s="45">
        <v>901</v>
      </c>
      <c r="D234" s="1">
        <v>701</v>
      </c>
      <c r="E234" s="2" t="s">
        <v>381</v>
      </c>
      <c r="F234" s="2"/>
      <c r="G234" s="108"/>
      <c r="H234" s="67"/>
      <c r="I234" s="15">
        <f>SUM(I235)</f>
        <v>14</v>
      </c>
    </row>
    <row r="235" spans="1:9" ht="25.5">
      <c r="A235" s="34">
        <v>225</v>
      </c>
      <c r="B235" s="75" t="s">
        <v>164</v>
      </c>
      <c r="C235" s="46">
        <v>901</v>
      </c>
      <c r="D235" s="3">
        <v>701</v>
      </c>
      <c r="E235" s="4" t="s">
        <v>381</v>
      </c>
      <c r="F235" s="4" t="s">
        <v>88</v>
      </c>
      <c r="G235" s="109"/>
      <c r="H235" s="110"/>
      <c r="I235" s="111">
        <v>14</v>
      </c>
    </row>
    <row r="236" spans="1:9" ht="38.25">
      <c r="A236" s="34">
        <v>226</v>
      </c>
      <c r="B236" s="73" t="s">
        <v>333</v>
      </c>
      <c r="C236" s="45">
        <v>901</v>
      </c>
      <c r="D236" s="1">
        <v>701</v>
      </c>
      <c r="E236" s="2" t="s">
        <v>325</v>
      </c>
      <c r="F236" s="4"/>
      <c r="I236" s="15">
        <f>I237</f>
        <v>605</v>
      </c>
    </row>
    <row r="237" spans="1:9" ht="25.5">
      <c r="A237" s="34">
        <v>227</v>
      </c>
      <c r="B237" s="75" t="s">
        <v>164</v>
      </c>
      <c r="C237" s="46">
        <v>901</v>
      </c>
      <c r="D237" s="3">
        <v>701</v>
      </c>
      <c r="E237" s="4" t="s">
        <v>325</v>
      </c>
      <c r="F237" s="4" t="s">
        <v>88</v>
      </c>
      <c r="I237" s="17">
        <v>605</v>
      </c>
    </row>
    <row r="238" spans="1:9" ht="51">
      <c r="A238" s="34">
        <v>228</v>
      </c>
      <c r="B238" s="73" t="s">
        <v>214</v>
      </c>
      <c r="C238" s="45">
        <v>901</v>
      </c>
      <c r="D238" s="1">
        <v>701</v>
      </c>
      <c r="E238" s="2" t="s">
        <v>130</v>
      </c>
      <c r="F238" s="4"/>
      <c r="I238" s="15">
        <f>I239+I241</f>
        <v>12346</v>
      </c>
    </row>
    <row r="239" spans="1:9" ht="76.5">
      <c r="A239" s="34">
        <v>229</v>
      </c>
      <c r="B239" s="73" t="s">
        <v>215</v>
      </c>
      <c r="C239" s="45">
        <v>901</v>
      </c>
      <c r="D239" s="1">
        <v>701</v>
      </c>
      <c r="E239" s="2" t="s">
        <v>131</v>
      </c>
      <c r="F239" s="4"/>
      <c r="I239" s="15">
        <f>I240</f>
        <v>12080</v>
      </c>
    </row>
    <row r="240" spans="1:9">
      <c r="A240" s="34">
        <v>230</v>
      </c>
      <c r="B240" s="75" t="s">
        <v>43</v>
      </c>
      <c r="C240" s="46">
        <v>901</v>
      </c>
      <c r="D240" s="3">
        <v>701</v>
      </c>
      <c r="E240" s="4" t="s">
        <v>131</v>
      </c>
      <c r="F240" s="4" t="s">
        <v>42</v>
      </c>
      <c r="I240" s="17">
        <f>11832+248</f>
        <v>12080</v>
      </c>
    </row>
    <row r="241" spans="1:9" ht="76.5">
      <c r="A241" s="34">
        <v>231</v>
      </c>
      <c r="B241" s="73" t="s">
        <v>216</v>
      </c>
      <c r="C241" s="45">
        <v>901</v>
      </c>
      <c r="D241" s="1">
        <v>701</v>
      </c>
      <c r="E241" s="2" t="s">
        <v>132</v>
      </c>
      <c r="F241" s="4"/>
      <c r="I241" s="15">
        <f>I242</f>
        <v>266</v>
      </c>
    </row>
    <row r="242" spans="1:9" ht="25.5">
      <c r="A242" s="34">
        <v>232</v>
      </c>
      <c r="B242" s="75" t="s">
        <v>164</v>
      </c>
      <c r="C242" s="46">
        <v>901</v>
      </c>
      <c r="D242" s="3">
        <v>701</v>
      </c>
      <c r="E242" s="4" t="s">
        <v>132</v>
      </c>
      <c r="F242" s="4" t="s">
        <v>88</v>
      </c>
      <c r="I242" s="17">
        <v>266</v>
      </c>
    </row>
    <row r="243" spans="1:9" ht="25.5">
      <c r="A243" s="34">
        <v>233</v>
      </c>
      <c r="B243" s="73" t="s">
        <v>361</v>
      </c>
      <c r="C243" s="45">
        <v>901</v>
      </c>
      <c r="D243" s="1">
        <v>701</v>
      </c>
      <c r="E243" s="2" t="s">
        <v>346</v>
      </c>
      <c r="F243" s="4"/>
      <c r="I243" s="15">
        <f>I244</f>
        <v>1411</v>
      </c>
    </row>
    <row r="244" spans="1:9" ht="25.5">
      <c r="A244" s="34">
        <v>234</v>
      </c>
      <c r="B244" s="75" t="s">
        <v>164</v>
      </c>
      <c r="C244" s="46">
        <v>901</v>
      </c>
      <c r="D244" s="3">
        <v>701</v>
      </c>
      <c r="E244" s="4" t="s">
        <v>346</v>
      </c>
      <c r="F244" s="4" t="s">
        <v>88</v>
      </c>
      <c r="I244" s="17">
        <v>1411</v>
      </c>
    </row>
    <row r="245" spans="1:9" ht="38.25">
      <c r="A245" s="34">
        <v>235</v>
      </c>
      <c r="B245" s="73" t="s">
        <v>384</v>
      </c>
      <c r="C245" s="45">
        <v>901</v>
      </c>
      <c r="D245" s="1">
        <v>701</v>
      </c>
      <c r="E245" s="2" t="s">
        <v>383</v>
      </c>
      <c r="F245" s="2"/>
      <c r="G245" s="108"/>
      <c r="H245" s="67"/>
      <c r="I245" s="15">
        <f>SUM(I246)</f>
        <v>462.6</v>
      </c>
    </row>
    <row r="246" spans="1:9" ht="25.5">
      <c r="A246" s="34">
        <v>236</v>
      </c>
      <c r="B246" s="75" t="s">
        <v>164</v>
      </c>
      <c r="C246" s="46">
        <v>901</v>
      </c>
      <c r="D246" s="3">
        <v>701</v>
      </c>
      <c r="E246" s="4" t="s">
        <v>383</v>
      </c>
      <c r="F246" s="4" t="s">
        <v>88</v>
      </c>
      <c r="I246" s="17">
        <v>462.6</v>
      </c>
    </row>
    <row r="247" spans="1:9">
      <c r="A247" s="34">
        <v>237</v>
      </c>
      <c r="B247" s="73" t="s">
        <v>23</v>
      </c>
      <c r="C247" s="45">
        <v>901</v>
      </c>
      <c r="D247" s="1">
        <v>702</v>
      </c>
      <c r="E247" s="2"/>
      <c r="F247" s="4"/>
      <c r="I247" s="15">
        <f>I248</f>
        <v>71342.854000000007</v>
      </c>
    </row>
    <row r="248" spans="1:9" ht="25.5">
      <c r="A248" s="34">
        <v>238</v>
      </c>
      <c r="B248" s="73" t="s">
        <v>161</v>
      </c>
      <c r="C248" s="45">
        <v>901</v>
      </c>
      <c r="D248" s="1">
        <v>702</v>
      </c>
      <c r="E248" s="2" t="s">
        <v>85</v>
      </c>
      <c r="F248" s="4"/>
      <c r="I248" s="15">
        <f>I249</f>
        <v>71342.854000000007</v>
      </c>
    </row>
    <row r="249" spans="1:9" ht="25.5">
      <c r="A249" s="34">
        <v>239</v>
      </c>
      <c r="B249" s="73" t="s">
        <v>211</v>
      </c>
      <c r="C249" s="45">
        <v>901</v>
      </c>
      <c r="D249" s="1">
        <v>702</v>
      </c>
      <c r="E249" s="2" t="s">
        <v>127</v>
      </c>
      <c r="F249" s="4"/>
      <c r="I249" s="15">
        <f>I250+I255+I260+I265+I267+I269</f>
        <v>71342.854000000007</v>
      </c>
    </row>
    <row r="250" spans="1:9" ht="25.5">
      <c r="A250" s="34">
        <v>240</v>
      </c>
      <c r="B250" s="73" t="s">
        <v>217</v>
      </c>
      <c r="C250" s="45">
        <v>901</v>
      </c>
      <c r="D250" s="1">
        <v>702</v>
      </c>
      <c r="E250" s="2" t="s">
        <v>133</v>
      </c>
      <c r="F250" s="4"/>
      <c r="I250" s="15">
        <f>I251</f>
        <v>31763.554000000004</v>
      </c>
    </row>
    <row r="251" spans="1:9" ht="38.25">
      <c r="A251" s="34">
        <v>241</v>
      </c>
      <c r="B251" s="73" t="s">
        <v>218</v>
      </c>
      <c r="C251" s="45">
        <v>901</v>
      </c>
      <c r="D251" s="1">
        <v>702</v>
      </c>
      <c r="E251" s="2" t="s">
        <v>134</v>
      </c>
      <c r="F251" s="4"/>
      <c r="I251" s="15">
        <f>I253+I252+I254</f>
        <v>31763.554000000004</v>
      </c>
    </row>
    <row r="252" spans="1:9">
      <c r="A252" s="34">
        <v>242</v>
      </c>
      <c r="B252" s="75" t="s">
        <v>43</v>
      </c>
      <c r="C252" s="46">
        <v>901</v>
      </c>
      <c r="D252" s="3">
        <v>702</v>
      </c>
      <c r="E252" s="4" t="s">
        <v>134</v>
      </c>
      <c r="F252" s="4" t="s">
        <v>42</v>
      </c>
      <c r="I252" s="17">
        <v>20692.5</v>
      </c>
    </row>
    <row r="253" spans="1:9" ht="25.5">
      <c r="A253" s="34">
        <v>243</v>
      </c>
      <c r="B253" s="75" t="s">
        <v>164</v>
      </c>
      <c r="C253" s="46">
        <v>901</v>
      </c>
      <c r="D253" s="3">
        <v>702</v>
      </c>
      <c r="E253" s="4" t="s">
        <v>134</v>
      </c>
      <c r="F253" s="4" t="s">
        <v>88</v>
      </c>
      <c r="I253" s="17">
        <f>9585.6+80+790-1.5-12.8+350</f>
        <v>10791.300000000001</v>
      </c>
    </row>
    <row r="254" spans="1:9">
      <c r="A254" s="34">
        <v>244</v>
      </c>
      <c r="B254" s="77" t="s">
        <v>339</v>
      </c>
      <c r="C254" s="46">
        <v>901</v>
      </c>
      <c r="D254" s="3">
        <v>702</v>
      </c>
      <c r="E254" s="4" t="s">
        <v>134</v>
      </c>
      <c r="F254" s="4" t="s">
        <v>336</v>
      </c>
      <c r="I254" s="17">
        <f>136.838+128.616+1.5+12.8</f>
        <v>279.75400000000002</v>
      </c>
    </row>
    <row r="255" spans="1:9" ht="38.25">
      <c r="A255" s="34">
        <v>245</v>
      </c>
      <c r="B255" s="73" t="s">
        <v>219</v>
      </c>
      <c r="C255" s="45">
        <v>901</v>
      </c>
      <c r="D255" s="1">
        <v>702</v>
      </c>
      <c r="E255" s="2" t="s">
        <v>135</v>
      </c>
      <c r="F255" s="4"/>
      <c r="I255" s="15">
        <f>I256</f>
        <v>5679.2999999999993</v>
      </c>
    </row>
    <row r="256" spans="1:9" ht="38.25">
      <c r="A256" s="34">
        <v>246</v>
      </c>
      <c r="B256" s="73" t="s">
        <v>220</v>
      </c>
      <c r="C256" s="45">
        <v>901</v>
      </c>
      <c r="D256" s="1">
        <v>702</v>
      </c>
      <c r="E256" s="2" t="s">
        <v>136</v>
      </c>
      <c r="F256" s="4"/>
      <c r="I256" s="15">
        <f>I257+I258+I259</f>
        <v>5679.2999999999993</v>
      </c>
    </row>
    <row r="257" spans="1:9">
      <c r="A257" s="34">
        <v>247</v>
      </c>
      <c r="B257" s="75" t="s">
        <v>170</v>
      </c>
      <c r="C257" s="46">
        <v>901</v>
      </c>
      <c r="D257" s="3">
        <v>702</v>
      </c>
      <c r="E257" s="4" t="s">
        <v>136</v>
      </c>
      <c r="F257" s="4" t="s">
        <v>42</v>
      </c>
      <c r="I257" s="17">
        <v>5298.4</v>
      </c>
    </row>
    <row r="258" spans="1:9" ht="25.5">
      <c r="A258" s="34">
        <v>248</v>
      </c>
      <c r="B258" s="75" t="s">
        <v>164</v>
      </c>
      <c r="C258" s="46">
        <v>901</v>
      </c>
      <c r="D258" s="3">
        <v>702</v>
      </c>
      <c r="E258" s="4" t="s">
        <v>136</v>
      </c>
      <c r="F258" s="4" t="s">
        <v>88</v>
      </c>
      <c r="I258" s="17">
        <v>371.9</v>
      </c>
    </row>
    <row r="259" spans="1:9">
      <c r="A259" s="34">
        <v>249</v>
      </c>
      <c r="B259" s="77" t="s">
        <v>339</v>
      </c>
      <c r="C259" s="46">
        <v>901</v>
      </c>
      <c r="D259" s="3">
        <v>702</v>
      </c>
      <c r="E259" s="4" t="s">
        <v>134</v>
      </c>
      <c r="F259" s="4" t="s">
        <v>336</v>
      </c>
      <c r="I259" s="17">
        <v>9</v>
      </c>
    </row>
    <row r="260" spans="1:9" ht="63.75">
      <c r="A260" s="34">
        <v>250</v>
      </c>
      <c r="B260" s="73" t="s">
        <v>221</v>
      </c>
      <c r="C260" s="45">
        <v>901</v>
      </c>
      <c r="D260" s="1">
        <v>702</v>
      </c>
      <c r="E260" s="2" t="s">
        <v>137</v>
      </c>
      <c r="F260" s="4"/>
      <c r="I260" s="15">
        <f>I261+I264</f>
        <v>30947</v>
      </c>
    </row>
    <row r="261" spans="1:9" ht="76.5">
      <c r="A261" s="34">
        <v>251</v>
      </c>
      <c r="B261" s="73" t="s">
        <v>222</v>
      </c>
      <c r="C261" s="45">
        <v>901</v>
      </c>
      <c r="D261" s="1">
        <v>702</v>
      </c>
      <c r="E261" s="2" t="s">
        <v>138</v>
      </c>
      <c r="F261" s="4"/>
      <c r="I261" s="15">
        <f>I262</f>
        <v>29428</v>
      </c>
    </row>
    <row r="262" spans="1:9">
      <c r="A262" s="34">
        <v>252</v>
      </c>
      <c r="B262" s="75" t="s">
        <v>43</v>
      </c>
      <c r="C262" s="46">
        <v>901</v>
      </c>
      <c r="D262" s="3">
        <v>702</v>
      </c>
      <c r="E262" s="4" t="s">
        <v>138</v>
      </c>
      <c r="F262" s="4" t="s">
        <v>42</v>
      </c>
      <c r="I262" s="17">
        <f>31009-1581</f>
        <v>29428</v>
      </c>
    </row>
    <row r="263" spans="1:9" ht="76.5">
      <c r="A263" s="34">
        <v>253</v>
      </c>
      <c r="B263" s="73" t="s">
        <v>216</v>
      </c>
      <c r="C263" s="45">
        <v>901</v>
      </c>
      <c r="D263" s="1">
        <v>702</v>
      </c>
      <c r="E263" s="2" t="s">
        <v>139</v>
      </c>
      <c r="F263" s="4"/>
      <c r="I263" s="15">
        <f>I264</f>
        <v>1519</v>
      </c>
    </row>
    <row r="264" spans="1:9" ht="25.5">
      <c r="A264" s="34">
        <v>254</v>
      </c>
      <c r="B264" s="75" t="s">
        <v>164</v>
      </c>
      <c r="C264" s="46">
        <v>901</v>
      </c>
      <c r="D264" s="3">
        <v>702</v>
      </c>
      <c r="E264" s="4" t="s">
        <v>139</v>
      </c>
      <c r="F264" s="4" t="s">
        <v>88</v>
      </c>
      <c r="I264" s="17">
        <v>1519</v>
      </c>
    </row>
    <row r="265" spans="1:9" ht="25.5">
      <c r="A265" s="34">
        <v>255</v>
      </c>
      <c r="B265" s="73" t="s">
        <v>223</v>
      </c>
      <c r="C265" s="45">
        <v>901</v>
      </c>
      <c r="D265" s="1">
        <v>702</v>
      </c>
      <c r="E265" s="2" t="s">
        <v>140</v>
      </c>
      <c r="F265" s="4"/>
      <c r="I265" s="15">
        <f>I266</f>
        <v>2953</v>
      </c>
    </row>
    <row r="266" spans="1:9" ht="25.5">
      <c r="A266" s="34">
        <v>256</v>
      </c>
      <c r="B266" s="75" t="s">
        <v>164</v>
      </c>
      <c r="C266" s="46">
        <v>901</v>
      </c>
      <c r="D266" s="3">
        <v>702</v>
      </c>
      <c r="E266" s="4" t="s">
        <v>140</v>
      </c>
      <c r="F266" s="4" t="s">
        <v>88</v>
      </c>
      <c r="I266" s="16">
        <v>2953</v>
      </c>
    </row>
    <row r="267" spans="1:9" ht="89.25">
      <c r="A267" s="34">
        <v>257</v>
      </c>
      <c r="B267" s="73" t="s">
        <v>362</v>
      </c>
      <c r="C267" s="45">
        <v>901</v>
      </c>
      <c r="D267" s="1">
        <v>702</v>
      </c>
      <c r="E267" s="2" t="s">
        <v>347</v>
      </c>
      <c r="F267" s="4"/>
      <c r="I267" s="15">
        <f>I268</f>
        <v>0</v>
      </c>
    </row>
    <row r="268" spans="1:9" ht="25.5">
      <c r="A268" s="34">
        <v>258</v>
      </c>
      <c r="B268" s="75" t="s">
        <v>164</v>
      </c>
      <c r="C268" s="46">
        <v>901</v>
      </c>
      <c r="D268" s="3">
        <v>702</v>
      </c>
      <c r="E268" s="4" t="s">
        <v>347</v>
      </c>
      <c r="F268" s="4" t="s">
        <v>88</v>
      </c>
      <c r="I268" s="16">
        <v>0</v>
      </c>
    </row>
    <row r="269" spans="1:9" ht="38.25">
      <c r="A269" s="34">
        <v>259</v>
      </c>
      <c r="B269" s="73" t="s">
        <v>363</v>
      </c>
      <c r="C269" s="45">
        <v>901</v>
      </c>
      <c r="D269" s="1">
        <v>702</v>
      </c>
      <c r="E269" s="2" t="s">
        <v>348</v>
      </c>
      <c r="F269" s="4"/>
      <c r="I269" s="15">
        <f>I270</f>
        <v>0</v>
      </c>
    </row>
    <row r="270" spans="1:9" ht="25.5">
      <c r="A270" s="34">
        <v>260</v>
      </c>
      <c r="B270" s="75" t="s">
        <v>164</v>
      </c>
      <c r="C270" s="46">
        <v>901</v>
      </c>
      <c r="D270" s="3">
        <v>702</v>
      </c>
      <c r="E270" s="4" t="s">
        <v>348</v>
      </c>
      <c r="F270" s="4" t="s">
        <v>88</v>
      </c>
      <c r="I270" s="16">
        <v>0</v>
      </c>
    </row>
    <row r="271" spans="1:9">
      <c r="A271" s="34">
        <v>261</v>
      </c>
      <c r="B271" s="73" t="s">
        <v>24</v>
      </c>
      <c r="C271" s="45">
        <v>901</v>
      </c>
      <c r="D271" s="1">
        <v>707</v>
      </c>
      <c r="E271" s="2"/>
      <c r="F271" s="4"/>
      <c r="I271" s="15">
        <f>SUM(I272+I280)</f>
        <v>2851.848</v>
      </c>
    </row>
    <row r="272" spans="1:9" ht="25.5">
      <c r="A272" s="34">
        <v>262</v>
      </c>
      <c r="B272" s="73" t="s">
        <v>161</v>
      </c>
      <c r="C272" s="45">
        <v>901</v>
      </c>
      <c r="D272" s="1">
        <v>707</v>
      </c>
      <c r="E272" s="2" t="s">
        <v>85</v>
      </c>
      <c r="F272" s="4"/>
      <c r="I272" s="15">
        <f>I273</f>
        <v>2334.5479999999998</v>
      </c>
    </row>
    <row r="273" spans="1:11" ht="25.5">
      <c r="A273" s="34">
        <v>263</v>
      </c>
      <c r="B273" s="73" t="s">
        <v>211</v>
      </c>
      <c r="C273" s="45">
        <v>901</v>
      </c>
      <c r="D273" s="1">
        <v>707</v>
      </c>
      <c r="E273" s="2" t="s">
        <v>127</v>
      </c>
      <c r="F273" s="4"/>
      <c r="I273" s="15">
        <f>I274+I278</f>
        <v>2334.5479999999998</v>
      </c>
    </row>
    <row r="274" spans="1:11" ht="38.25">
      <c r="A274" s="34">
        <v>264</v>
      </c>
      <c r="B274" s="73" t="s">
        <v>219</v>
      </c>
      <c r="C274" s="45">
        <v>901</v>
      </c>
      <c r="D274" s="1">
        <v>707</v>
      </c>
      <c r="E274" s="2" t="s">
        <v>135</v>
      </c>
      <c r="F274" s="4"/>
      <c r="I274" s="15">
        <f>I275</f>
        <v>734.048</v>
      </c>
    </row>
    <row r="275" spans="1:11" ht="25.5">
      <c r="A275" s="34">
        <v>265</v>
      </c>
      <c r="B275" s="73" t="s">
        <v>224</v>
      </c>
      <c r="C275" s="45">
        <v>901</v>
      </c>
      <c r="D275" s="1">
        <v>707</v>
      </c>
      <c r="E275" s="2" t="s">
        <v>141</v>
      </c>
      <c r="F275" s="4"/>
      <c r="I275" s="63">
        <f>I277+I276</f>
        <v>734.048</v>
      </c>
    </row>
    <row r="276" spans="1:11">
      <c r="A276" s="34">
        <v>266</v>
      </c>
      <c r="B276" s="75" t="s">
        <v>43</v>
      </c>
      <c r="C276" s="46">
        <v>901</v>
      </c>
      <c r="D276" s="3">
        <v>707</v>
      </c>
      <c r="E276" s="4" t="s">
        <v>141</v>
      </c>
      <c r="F276" s="4" t="s">
        <v>42</v>
      </c>
      <c r="I276" s="60">
        <v>69.647999999999996</v>
      </c>
    </row>
    <row r="277" spans="1:11" ht="25.5">
      <c r="A277" s="34">
        <v>267</v>
      </c>
      <c r="B277" s="75" t="s">
        <v>164</v>
      </c>
      <c r="C277" s="46">
        <v>901</v>
      </c>
      <c r="D277" s="3">
        <v>707</v>
      </c>
      <c r="E277" s="4" t="s">
        <v>141</v>
      </c>
      <c r="F277" s="4" t="s">
        <v>88</v>
      </c>
      <c r="I277" s="60">
        <v>664.4</v>
      </c>
      <c r="K277" s="54"/>
    </row>
    <row r="278" spans="1:11">
      <c r="A278" s="34">
        <v>268</v>
      </c>
      <c r="B278" s="73" t="s">
        <v>225</v>
      </c>
      <c r="C278" s="45">
        <v>901</v>
      </c>
      <c r="D278" s="1">
        <v>707</v>
      </c>
      <c r="E278" s="2" t="s">
        <v>142</v>
      </c>
      <c r="F278" s="4"/>
      <c r="I278" s="63">
        <f>I279</f>
        <v>1600.5</v>
      </c>
    </row>
    <row r="279" spans="1:11" ht="25.5">
      <c r="A279" s="34">
        <v>269</v>
      </c>
      <c r="B279" s="75" t="s">
        <v>164</v>
      </c>
      <c r="C279" s="46">
        <v>901</v>
      </c>
      <c r="D279" s="3">
        <v>707</v>
      </c>
      <c r="E279" s="4" t="s">
        <v>142</v>
      </c>
      <c r="F279" s="4" t="s">
        <v>88</v>
      </c>
      <c r="I279" s="60">
        <v>1600.5</v>
      </c>
    </row>
    <row r="280" spans="1:11" ht="25.5">
      <c r="A280" s="34">
        <v>270</v>
      </c>
      <c r="B280" s="73" t="s">
        <v>161</v>
      </c>
      <c r="C280" s="45">
        <v>901</v>
      </c>
      <c r="D280" s="1">
        <v>707</v>
      </c>
      <c r="E280" s="2" t="s">
        <v>85</v>
      </c>
      <c r="F280" s="4"/>
      <c r="I280" s="63">
        <f>I281</f>
        <v>517.29999999999995</v>
      </c>
    </row>
    <row r="281" spans="1:11" ht="51">
      <c r="A281" s="34">
        <v>271</v>
      </c>
      <c r="B281" s="80" t="s">
        <v>184</v>
      </c>
      <c r="C281" s="45">
        <v>901</v>
      </c>
      <c r="D281" s="1">
        <v>707</v>
      </c>
      <c r="E281" s="2" t="s">
        <v>143</v>
      </c>
      <c r="F281" s="4"/>
      <c r="I281" s="63">
        <f>SUM(I282+I285)</f>
        <v>517.29999999999995</v>
      </c>
    </row>
    <row r="282" spans="1:11" ht="76.5">
      <c r="A282" s="34">
        <v>272</v>
      </c>
      <c r="B282" s="80" t="s">
        <v>185</v>
      </c>
      <c r="C282" s="45">
        <v>901</v>
      </c>
      <c r="D282" s="1">
        <v>707</v>
      </c>
      <c r="E282" s="2" t="s">
        <v>144</v>
      </c>
      <c r="F282" s="4"/>
      <c r="I282" s="63">
        <f>I283</f>
        <v>400</v>
      </c>
    </row>
    <row r="283" spans="1:11" ht="38.25">
      <c r="A283" s="34">
        <v>273</v>
      </c>
      <c r="B283" s="73" t="s">
        <v>226</v>
      </c>
      <c r="C283" s="45">
        <v>901</v>
      </c>
      <c r="D283" s="1">
        <v>707</v>
      </c>
      <c r="E283" s="2" t="s">
        <v>144</v>
      </c>
      <c r="F283" s="4"/>
      <c r="I283" s="63">
        <f>SUM(I284)</f>
        <v>400</v>
      </c>
    </row>
    <row r="284" spans="1:11" ht="25.5">
      <c r="A284" s="34">
        <v>274</v>
      </c>
      <c r="B284" s="75" t="s">
        <v>164</v>
      </c>
      <c r="C284" s="46">
        <v>901</v>
      </c>
      <c r="D284" s="3">
        <v>707</v>
      </c>
      <c r="E284" s="4" t="s">
        <v>144</v>
      </c>
      <c r="F284" s="4" t="s">
        <v>88</v>
      </c>
      <c r="I284" s="60">
        <v>400</v>
      </c>
    </row>
    <row r="285" spans="1:11">
      <c r="A285" s="34">
        <v>275</v>
      </c>
      <c r="B285" s="73" t="s">
        <v>376</v>
      </c>
      <c r="C285" s="45">
        <v>901</v>
      </c>
      <c r="D285" s="1">
        <v>707</v>
      </c>
      <c r="E285" s="2" t="s">
        <v>377</v>
      </c>
      <c r="F285" s="2" t="s">
        <v>88</v>
      </c>
      <c r="G285" s="108"/>
      <c r="H285" s="67"/>
      <c r="I285" s="63">
        <f>SUM(I286)</f>
        <v>117.3</v>
      </c>
    </row>
    <row r="286" spans="1:11" ht="25.5">
      <c r="A286" s="34">
        <v>276</v>
      </c>
      <c r="B286" s="75" t="s">
        <v>164</v>
      </c>
      <c r="C286" s="46">
        <v>901</v>
      </c>
      <c r="D286" s="3">
        <v>707</v>
      </c>
      <c r="E286" s="4" t="s">
        <v>377</v>
      </c>
      <c r="F286" s="4" t="s">
        <v>88</v>
      </c>
      <c r="I286" s="60">
        <v>117.3</v>
      </c>
    </row>
    <row r="287" spans="1:11" ht="15.75">
      <c r="A287" s="34">
        <v>277</v>
      </c>
      <c r="B287" s="74" t="s">
        <v>38</v>
      </c>
      <c r="C287" s="45">
        <v>901</v>
      </c>
      <c r="D287" s="1">
        <v>800</v>
      </c>
      <c r="E287" s="2"/>
      <c r="F287" s="4"/>
      <c r="I287" s="15">
        <f>I288</f>
        <v>23656.7</v>
      </c>
    </row>
    <row r="288" spans="1:11">
      <c r="A288" s="34">
        <v>278</v>
      </c>
      <c r="B288" s="73" t="s">
        <v>25</v>
      </c>
      <c r="C288" s="45">
        <v>901</v>
      </c>
      <c r="D288" s="1">
        <v>801</v>
      </c>
      <c r="E288" s="2"/>
      <c r="F288" s="4"/>
      <c r="I288" s="15">
        <f>I289</f>
        <v>23656.7</v>
      </c>
    </row>
    <row r="289" spans="1:9" ht="25.5">
      <c r="A289" s="34">
        <v>279</v>
      </c>
      <c r="B289" s="73" t="s">
        <v>161</v>
      </c>
      <c r="C289" s="45">
        <v>901</v>
      </c>
      <c r="D289" s="1">
        <v>801</v>
      </c>
      <c r="E289" s="2" t="s">
        <v>85</v>
      </c>
      <c r="F289" s="4"/>
      <c r="I289" s="15">
        <f>I290</f>
        <v>23656.7</v>
      </c>
    </row>
    <row r="290" spans="1:9" ht="38.25">
      <c r="A290" s="34">
        <v>280</v>
      </c>
      <c r="B290" s="73" t="s">
        <v>227</v>
      </c>
      <c r="C290" s="45">
        <v>901</v>
      </c>
      <c r="D290" s="1">
        <v>801</v>
      </c>
      <c r="E290" s="2" t="s">
        <v>254</v>
      </c>
      <c r="F290" s="4"/>
      <c r="I290" s="15">
        <f>SUM(I291+I295+I298+I300+I302+I308+I310+I312+I314+I316)</f>
        <v>23656.7</v>
      </c>
    </row>
    <row r="291" spans="1:9" ht="25.5">
      <c r="A291" s="34">
        <v>281</v>
      </c>
      <c r="B291" s="73" t="s">
        <v>228</v>
      </c>
      <c r="C291" s="45">
        <v>901</v>
      </c>
      <c r="D291" s="1">
        <v>801</v>
      </c>
      <c r="E291" s="2" t="s">
        <v>145</v>
      </c>
      <c r="F291" s="4"/>
      <c r="I291" s="15">
        <f>I292+I293+I294</f>
        <v>16761.7</v>
      </c>
    </row>
    <row r="292" spans="1:9">
      <c r="A292" s="34">
        <v>282</v>
      </c>
      <c r="B292" s="75" t="s">
        <v>43</v>
      </c>
      <c r="C292" s="46">
        <v>901</v>
      </c>
      <c r="D292" s="3">
        <v>801</v>
      </c>
      <c r="E292" s="4" t="s">
        <v>145</v>
      </c>
      <c r="F292" s="4" t="s">
        <v>42</v>
      </c>
      <c r="I292" s="17">
        <v>14834.2</v>
      </c>
    </row>
    <row r="293" spans="1:9" ht="25.5">
      <c r="A293" s="34">
        <v>283</v>
      </c>
      <c r="B293" s="75" t="s">
        <v>164</v>
      </c>
      <c r="C293" s="46">
        <v>901</v>
      </c>
      <c r="D293" s="3">
        <v>801</v>
      </c>
      <c r="E293" s="4" t="s">
        <v>145</v>
      </c>
      <c r="F293" s="4" t="s">
        <v>88</v>
      </c>
      <c r="I293" s="17">
        <v>1915.4</v>
      </c>
    </row>
    <row r="294" spans="1:9">
      <c r="A294" s="34">
        <v>284</v>
      </c>
      <c r="B294" s="77" t="s">
        <v>339</v>
      </c>
      <c r="C294" s="46">
        <v>901</v>
      </c>
      <c r="D294" s="3">
        <v>801</v>
      </c>
      <c r="E294" s="4" t="s">
        <v>145</v>
      </c>
      <c r="F294" s="4" t="s">
        <v>336</v>
      </c>
      <c r="I294" s="17">
        <f>2.7+9.4</f>
        <v>12.100000000000001</v>
      </c>
    </row>
    <row r="295" spans="1:9" ht="38.25">
      <c r="A295" s="34">
        <v>285</v>
      </c>
      <c r="B295" s="73" t="s">
        <v>229</v>
      </c>
      <c r="C295" s="45">
        <v>901</v>
      </c>
      <c r="D295" s="1">
        <v>801</v>
      </c>
      <c r="E295" s="2" t="s">
        <v>146</v>
      </c>
      <c r="F295" s="4"/>
      <c r="I295" s="15">
        <f>I296+I297</f>
        <v>3040.2</v>
      </c>
    </row>
    <row r="296" spans="1:9">
      <c r="A296" s="34">
        <v>286</v>
      </c>
      <c r="B296" s="75" t="s">
        <v>43</v>
      </c>
      <c r="C296" s="46">
        <v>901</v>
      </c>
      <c r="D296" s="3">
        <v>801</v>
      </c>
      <c r="E296" s="4" t="s">
        <v>146</v>
      </c>
      <c r="F296" s="4" t="s">
        <v>42</v>
      </c>
      <c r="I296" s="16">
        <v>2574.1999999999998</v>
      </c>
    </row>
    <row r="297" spans="1:9" ht="25.5">
      <c r="A297" s="34">
        <v>287</v>
      </c>
      <c r="B297" s="75" t="s">
        <v>164</v>
      </c>
      <c r="C297" s="46">
        <v>901</v>
      </c>
      <c r="D297" s="3">
        <v>801</v>
      </c>
      <c r="E297" s="4" t="s">
        <v>146</v>
      </c>
      <c r="F297" s="4" t="s">
        <v>88</v>
      </c>
      <c r="I297" s="17">
        <v>466</v>
      </c>
    </row>
    <row r="298" spans="1:9">
      <c r="A298" s="34">
        <v>288</v>
      </c>
      <c r="B298" s="73" t="s">
        <v>390</v>
      </c>
      <c r="C298" s="45">
        <v>901</v>
      </c>
      <c r="D298" s="1">
        <v>801</v>
      </c>
      <c r="E298" s="2" t="s">
        <v>391</v>
      </c>
      <c r="F298" s="2"/>
      <c r="G298" s="108"/>
      <c r="H298" s="67"/>
      <c r="I298" s="15">
        <v>14.6</v>
      </c>
    </row>
    <row r="299" spans="1:9" ht="25.5">
      <c r="A299" s="34">
        <v>289</v>
      </c>
      <c r="B299" s="75" t="s">
        <v>164</v>
      </c>
      <c r="C299" s="46">
        <v>901</v>
      </c>
      <c r="D299" s="3">
        <v>801</v>
      </c>
      <c r="E299" s="4" t="s">
        <v>391</v>
      </c>
      <c r="F299" s="4" t="s">
        <v>88</v>
      </c>
      <c r="I299" s="17">
        <v>14.6</v>
      </c>
    </row>
    <row r="300" spans="1:9" ht="63.75">
      <c r="A300" s="34">
        <v>290</v>
      </c>
      <c r="B300" s="73" t="s">
        <v>399</v>
      </c>
      <c r="C300" s="45">
        <v>901</v>
      </c>
      <c r="D300" s="1">
        <v>801</v>
      </c>
      <c r="E300" s="2" t="s">
        <v>398</v>
      </c>
      <c r="F300" s="2"/>
      <c r="G300" s="108"/>
      <c r="H300" s="67"/>
      <c r="I300" s="15">
        <f>SUM(I301)</f>
        <v>35.299999999999997</v>
      </c>
    </row>
    <row r="301" spans="1:9" ht="25.5">
      <c r="A301" s="34">
        <v>291</v>
      </c>
      <c r="B301" s="75" t="s">
        <v>164</v>
      </c>
      <c r="C301" s="46">
        <v>901</v>
      </c>
      <c r="D301" s="3">
        <v>801</v>
      </c>
      <c r="E301" s="4" t="s">
        <v>398</v>
      </c>
      <c r="F301" s="4" t="s">
        <v>88</v>
      </c>
      <c r="I301" s="17">
        <v>35.299999999999997</v>
      </c>
    </row>
    <row r="302" spans="1:9" ht="38.25">
      <c r="A302" s="34">
        <v>292</v>
      </c>
      <c r="B302" s="73" t="s">
        <v>230</v>
      </c>
      <c r="C302" s="45">
        <v>901</v>
      </c>
      <c r="D302" s="1">
        <v>801</v>
      </c>
      <c r="E302" s="2" t="s">
        <v>147</v>
      </c>
      <c r="F302" s="4"/>
      <c r="I302" s="15">
        <f>I303+I304+I305</f>
        <v>2736.2000000000003</v>
      </c>
    </row>
    <row r="303" spans="1:9">
      <c r="A303" s="34">
        <v>293</v>
      </c>
      <c r="B303" s="75" t="s">
        <v>170</v>
      </c>
      <c r="C303" s="46">
        <v>901</v>
      </c>
      <c r="D303" s="3">
        <v>801</v>
      </c>
      <c r="E303" s="4" t="s">
        <v>147</v>
      </c>
      <c r="F303" s="4" t="s">
        <v>42</v>
      </c>
      <c r="I303" s="17">
        <v>2379.8000000000002</v>
      </c>
    </row>
    <row r="304" spans="1:9" ht="25.5">
      <c r="A304" s="34">
        <v>294</v>
      </c>
      <c r="B304" s="75" t="s">
        <v>164</v>
      </c>
      <c r="C304" s="46">
        <v>901</v>
      </c>
      <c r="D304" s="3">
        <v>801</v>
      </c>
      <c r="E304" s="4" t="s">
        <v>147</v>
      </c>
      <c r="F304" s="4" t="s">
        <v>88</v>
      </c>
      <c r="I304" s="17">
        <f>489.6-3-12-121.2</f>
        <v>353.40000000000003</v>
      </c>
    </row>
    <row r="305" spans="1:9" ht="24.75" customHeight="1">
      <c r="A305" s="34">
        <v>295</v>
      </c>
      <c r="B305" s="77" t="s">
        <v>339</v>
      </c>
      <c r="C305" s="46">
        <v>901</v>
      </c>
      <c r="D305" s="3">
        <v>801</v>
      </c>
      <c r="E305" s="4" t="s">
        <v>147</v>
      </c>
      <c r="F305" s="4" t="s">
        <v>336</v>
      </c>
      <c r="I305" s="17">
        <v>3</v>
      </c>
    </row>
    <row r="306" spans="1:9" ht="38.25">
      <c r="A306" s="34">
        <v>296</v>
      </c>
      <c r="B306" s="73" t="s">
        <v>364</v>
      </c>
      <c r="C306" s="45">
        <v>901</v>
      </c>
      <c r="D306" s="1">
        <v>801</v>
      </c>
      <c r="E306" s="2" t="s">
        <v>349</v>
      </c>
      <c r="F306" s="4"/>
      <c r="I306" s="15">
        <f>I307</f>
        <v>0</v>
      </c>
    </row>
    <row r="307" spans="1:9">
      <c r="A307" s="34">
        <v>297</v>
      </c>
      <c r="B307" s="75" t="s">
        <v>171</v>
      </c>
      <c r="C307" s="46">
        <v>901</v>
      </c>
      <c r="D307" s="3">
        <v>801</v>
      </c>
      <c r="E307" s="4" t="s">
        <v>349</v>
      </c>
      <c r="F307" s="4" t="s">
        <v>56</v>
      </c>
      <c r="I307" s="16">
        <f>1200-200-1000</f>
        <v>0</v>
      </c>
    </row>
    <row r="308" spans="1:9" ht="39" customHeight="1">
      <c r="A308" s="34">
        <v>298</v>
      </c>
      <c r="B308" s="73" t="s">
        <v>231</v>
      </c>
      <c r="C308" s="45">
        <v>901</v>
      </c>
      <c r="D308" s="1">
        <v>801</v>
      </c>
      <c r="E308" s="2" t="s">
        <v>148</v>
      </c>
      <c r="F308" s="4"/>
      <c r="I308" s="15">
        <f>I309</f>
        <v>150</v>
      </c>
    </row>
    <row r="309" spans="1:9" ht="25.5">
      <c r="A309" s="34">
        <v>299</v>
      </c>
      <c r="B309" s="75" t="s">
        <v>164</v>
      </c>
      <c r="C309" s="46">
        <v>901</v>
      </c>
      <c r="D309" s="3">
        <v>801</v>
      </c>
      <c r="E309" s="4" t="s">
        <v>148</v>
      </c>
      <c r="F309" s="4" t="s">
        <v>88</v>
      </c>
      <c r="I309" s="16">
        <v>150</v>
      </c>
    </row>
    <row r="310" spans="1:9">
      <c r="A310" s="34">
        <v>300</v>
      </c>
      <c r="B310" s="73" t="s">
        <v>232</v>
      </c>
      <c r="C310" s="45">
        <v>901</v>
      </c>
      <c r="D310" s="1">
        <v>801</v>
      </c>
      <c r="E310" s="2" t="s">
        <v>149</v>
      </c>
      <c r="F310" s="4"/>
      <c r="I310" s="15">
        <f>I311</f>
        <v>190</v>
      </c>
    </row>
    <row r="311" spans="1:9" ht="25.5">
      <c r="A311" s="34">
        <v>301</v>
      </c>
      <c r="B311" s="75" t="s">
        <v>164</v>
      </c>
      <c r="C311" s="46">
        <v>901</v>
      </c>
      <c r="D311" s="3">
        <v>801</v>
      </c>
      <c r="E311" s="4" t="s">
        <v>149</v>
      </c>
      <c r="F311" s="4" t="s">
        <v>88</v>
      </c>
      <c r="I311" s="16">
        <v>190</v>
      </c>
    </row>
    <row r="312" spans="1:9">
      <c r="A312" s="34">
        <v>302</v>
      </c>
      <c r="B312" s="73" t="s">
        <v>367</v>
      </c>
      <c r="C312" s="45">
        <v>901</v>
      </c>
      <c r="D312" s="1">
        <v>801</v>
      </c>
      <c r="E312" s="2" t="s">
        <v>385</v>
      </c>
      <c r="F312" s="2"/>
      <c r="G312" s="108"/>
      <c r="H312" s="67"/>
      <c r="I312" s="15">
        <f>SUM(I313)</f>
        <v>578.70000000000005</v>
      </c>
    </row>
    <row r="313" spans="1:9" ht="25.5">
      <c r="A313" s="34">
        <v>303</v>
      </c>
      <c r="B313" s="75" t="s">
        <v>164</v>
      </c>
      <c r="C313" s="46">
        <v>901</v>
      </c>
      <c r="D313" s="3">
        <v>801</v>
      </c>
      <c r="E313" s="4" t="s">
        <v>385</v>
      </c>
      <c r="F313" s="4" t="s">
        <v>88</v>
      </c>
      <c r="I313" s="16">
        <v>578.70000000000005</v>
      </c>
    </row>
    <row r="314" spans="1:9" ht="25.5">
      <c r="A314" s="34">
        <v>304</v>
      </c>
      <c r="B314" s="83" t="s">
        <v>386</v>
      </c>
      <c r="C314" s="45">
        <v>901</v>
      </c>
      <c r="D314" s="1">
        <v>801</v>
      </c>
      <c r="E314" s="2" t="s">
        <v>388</v>
      </c>
      <c r="F314" s="2"/>
      <c r="G314" s="108"/>
      <c r="H314" s="67"/>
      <c r="I314" s="15">
        <f>SUM(I315)</f>
        <v>100</v>
      </c>
    </row>
    <row r="315" spans="1:9" ht="25.5">
      <c r="A315" s="34">
        <v>305</v>
      </c>
      <c r="B315" s="75" t="s">
        <v>164</v>
      </c>
      <c r="C315" s="46">
        <v>901</v>
      </c>
      <c r="D315" s="3">
        <v>801</v>
      </c>
      <c r="E315" s="4" t="s">
        <v>388</v>
      </c>
      <c r="F315" s="4" t="s">
        <v>88</v>
      </c>
      <c r="I315" s="16">
        <v>100</v>
      </c>
    </row>
    <row r="316" spans="1:9" ht="25.5">
      <c r="A316" s="34">
        <v>306</v>
      </c>
      <c r="B316" s="73" t="s">
        <v>387</v>
      </c>
      <c r="C316" s="45">
        <v>901</v>
      </c>
      <c r="D316" s="1">
        <v>801</v>
      </c>
      <c r="E316" s="2" t="s">
        <v>389</v>
      </c>
      <c r="F316" s="2"/>
      <c r="G316" s="108"/>
      <c r="H316" s="67"/>
      <c r="I316" s="15">
        <f>SUM(I317:I318)</f>
        <v>50</v>
      </c>
    </row>
    <row r="317" spans="1:9">
      <c r="A317" s="34">
        <v>307</v>
      </c>
      <c r="B317" s="75" t="s">
        <v>43</v>
      </c>
      <c r="C317" s="46">
        <v>901</v>
      </c>
      <c r="D317" s="3">
        <v>801</v>
      </c>
      <c r="E317" s="4" t="s">
        <v>389</v>
      </c>
      <c r="F317" s="4" t="s">
        <v>42</v>
      </c>
      <c r="I317" s="16"/>
    </row>
    <row r="318" spans="1:9">
      <c r="A318" s="34">
        <v>308</v>
      </c>
      <c r="B318" s="75" t="s">
        <v>393</v>
      </c>
      <c r="C318" s="46">
        <v>901</v>
      </c>
      <c r="D318" s="3">
        <v>8</v>
      </c>
      <c r="E318" s="4" t="s">
        <v>389</v>
      </c>
      <c r="F318" s="4" t="s">
        <v>392</v>
      </c>
      <c r="I318" s="16">
        <v>50</v>
      </c>
    </row>
    <row r="319" spans="1:9" ht="15.75">
      <c r="A319" s="34">
        <v>309</v>
      </c>
      <c r="B319" s="74" t="s">
        <v>26</v>
      </c>
      <c r="C319" s="45">
        <v>901</v>
      </c>
      <c r="D319" s="1">
        <v>1000</v>
      </c>
      <c r="E319" s="2"/>
      <c r="F319" s="4"/>
      <c r="I319" s="15">
        <f>I320+I325+I347+20</f>
        <v>27836.300000000003</v>
      </c>
    </row>
    <row r="320" spans="1:9">
      <c r="A320" s="34">
        <v>310</v>
      </c>
      <c r="B320" s="73" t="s">
        <v>30</v>
      </c>
      <c r="C320" s="45">
        <v>901</v>
      </c>
      <c r="D320" s="1">
        <v>1001</v>
      </c>
      <c r="E320" s="2"/>
      <c r="F320" s="4"/>
      <c r="G320" s="33"/>
      <c r="H320" s="32"/>
      <c r="I320" s="15">
        <f>I321</f>
        <v>1648.4</v>
      </c>
    </row>
    <row r="321" spans="1:9" ht="25.5">
      <c r="A321" s="34">
        <v>311</v>
      </c>
      <c r="B321" s="73" t="s">
        <v>161</v>
      </c>
      <c r="C321" s="45">
        <v>901</v>
      </c>
      <c r="D321" s="1">
        <v>1001</v>
      </c>
      <c r="E321" s="2" t="s">
        <v>85</v>
      </c>
      <c r="F321" s="4"/>
      <c r="G321" s="33"/>
      <c r="H321" s="32"/>
      <c r="I321" s="15">
        <f>I322</f>
        <v>1648.4</v>
      </c>
    </row>
    <row r="322" spans="1:9">
      <c r="A322" s="34">
        <v>312</v>
      </c>
      <c r="B322" s="73" t="s">
        <v>167</v>
      </c>
      <c r="C322" s="45">
        <v>901</v>
      </c>
      <c r="D322" s="1">
        <v>1001</v>
      </c>
      <c r="E322" s="2" t="s">
        <v>91</v>
      </c>
      <c r="F322" s="4"/>
      <c r="I322" s="15">
        <f>I323</f>
        <v>1648.4</v>
      </c>
    </row>
    <row r="323" spans="1:9" ht="63.75">
      <c r="A323" s="34">
        <v>313</v>
      </c>
      <c r="B323" s="76" t="s">
        <v>233</v>
      </c>
      <c r="C323" s="88">
        <v>901</v>
      </c>
      <c r="D323" s="1">
        <v>1001</v>
      </c>
      <c r="E323" s="2" t="s">
        <v>150</v>
      </c>
      <c r="F323" s="4"/>
      <c r="I323" s="15">
        <f>I324</f>
        <v>1648.4</v>
      </c>
    </row>
    <row r="324" spans="1:9" ht="25.5">
      <c r="A324" s="34">
        <v>314</v>
      </c>
      <c r="B324" s="75" t="s">
        <v>47</v>
      </c>
      <c r="C324" s="85">
        <v>901</v>
      </c>
      <c r="D324" s="3">
        <v>1001</v>
      </c>
      <c r="E324" s="4" t="s">
        <v>150</v>
      </c>
      <c r="F324" s="10" t="s">
        <v>46</v>
      </c>
      <c r="I324" s="17">
        <v>1648.4</v>
      </c>
    </row>
    <row r="325" spans="1:9">
      <c r="A325" s="34">
        <v>315</v>
      </c>
      <c r="B325" s="73" t="s">
        <v>28</v>
      </c>
      <c r="C325" s="88">
        <v>901</v>
      </c>
      <c r="D325" s="1">
        <v>1003</v>
      </c>
      <c r="E325" s="24"/>
      <c r="F325" s="4"/>
      <c r="I325" s="15">
        <f>I326+I337</f>
        <v>23781.5</v>
      </c>
    </row>
    <row r="326" spans="1:9" ht="25.5">
      <c r="A326" s="34">
        <v>316</v>
      </c>
      <c r="B326" s="73" t="s">
        <v>161</v>
      </c>
      <c r="C326" s="88">
        <v>901</v>
      </c>
      <c r="D326" s="1">
        <v>1003</v>
      </c>
      <c r="E326" s="2" t="s">
        <v>85</v>
      </c>
      <c r="F326" s="4"/>
      <c r="I326" s="15">
        <f>I327</f>
        <v>23637.599999999999</v>
      </c>
    </row>
    <row r="327" spans="1:9" ht="25.5">
      <c r="A327" s="34">
        <v>317</v>
      </c>
      <c r="B327" s="73" t="s">
        <v>334</v>
      </c>
      <c r="C327" s="88">
        <v>901</v>
      </c>
      <c r="D327" s="1">
        <v>1003</v>
      </c>
      <c r="E327" s="2" t="s">
        <v>151</v>
      </c>
      <c r="F327" s="4"/>
      <c r="I327" s="20">
        <f>I328+I334+I331</f>
        <v>23637.599999999999</v>
      </c>
    </row>
    <row r="328" spans="1:9" ht="127.5">
      <c r="A328" s="34">
        <v>318</v>
      </c>
      <c r="B328" s="73" t="s">
        <v>234</v>
      </c>
      <c r="C328" s="45">
        <v>901</v>
      </c>
      <c r="D328" s="1">
        <v>1003</v>
      </c>
      <c r="E328" s="2" t="s">
        <v>152</v>
      </c>
      <c r="F328" s="4"/>
      <c r="I328" s="15">
        <f>I330+I329</f>
        <v>2803</v>
      </c>
    </row>
    <row r="329" spans="1:9" ht="25.5">
      <c r="A329" s="34">
        <v>319</v>
      </c>
      <c r="B329" s="75" t="s">
        <v>164</v>
      </c>
      <c r="C329" s="46">
        <v>901</v>
      </c>
      <c r="D329" s="3">
        <v>1003</v>
      </c>
      <c r="E329" s="4" t="s">
        <v>152</v>
      </c>
      <c r="F329" s="4" t="s">
        <v>88</v>
      </c>
      <c r="I329" s="17">
        <v>50</v>
      </c>
    </row>
    <row r="330" spans="1:9">
      <c r="A330" s="34">
        <v>320</v>
      </c>
      <c r="B330" s="75" t="s">
        <v>45</v>
      </c>
      <c r="C330" s="46">
        <v>901</v>
      </c>
      <c r="D330" s="3">
        <v>1003</v>
      </c>
      <c r="E330" s="4" t="s">
        <v>152</v>
      </c>
      <c r="F330" s="4" t="s">
        <v>44</v>
      </c>
      <c r="I330" s="61">
        <v>2753</v>
      </c>
    </row>
    <row r="331" spans="1:9" ht="135" customHeight="1">
      <c r="A331" s="34">
        <v>321</v>
      </c>
      <c r="B331" s="73" t="s">
        <v>235</v>
      </c>
      <c r="C331" s="45">
        <v>901</v>
      </c>
      <c r="D331" s="1">
        <v>1003</v>
      </c>
      <c r="E331" s="24" t="s">
        <v>153</v>
      </c>
      <c r="F331" s="4"/>
      <c r="I331" s="15">
        <f>I333+I332</f>
        <v>6148.6</v>
      </c>
    </row>
    <row r="332" spans="1:9" ht="25.5">
      <c r="A332" s="34">
        <v>322</v>
      </c>
      <c r="B332" s="75" t="s">
        <v>164</v>
      </c>
      <c r="C332" s="46">
        <v>901</v>
      </c>
      <c r="D332" s="3">
        <v>1003</v>
      </c>
      <c r="E332" s="4" t="s">
        <v>153</v>
      </c>
      <c r="F332" s="4" t="s">
        <v>88</v>
      </c>
      <c r="I332" s="17">
        <v>85</v>
      </c>
    </row>
    <row r="333" spans="1:9">
      <c r="A333" s="34">
        <v>323</v>
      </c>
      <c r="B333" s="75" t="s">
        <v>45</v>
      </c>
      <c r="C333" s="46">
        <v>901</v>
      </c>
      <c r="D333" s="3">
        <v>1003</v>
      </c>
      <c r="E333" s="4" t="s">
        <v>153</v>
      </c>
      <c r="F333" s="4" t="s">
        <v>44</v>
      </c>
      <c r="I333" s="61">
        <v>6063.6</v>
      </c>
    </row>
    <row r="334" spans="1:9" ht="153" customHeight="1">
      <c r="A334" s="34">
        <v>324</v>
      </c>
      <c r="B334" s="73" t="s">
        <v>236</v>
      </c>
      <c r="C334" s="45">
        <v>901</v>
      </c>
      <c r="D334" s="1">
        <v>1003</v>
      </c>
      <c r="E334" s="2" t="s">
        <v>154</v>
      </c>
      <c r="F334" s="4"/>
      <c r="I334" s="20">
        <f>I336+I335</f>
        <v>14686</v>
      </c>
    </row>
    <row r="335" spans="1:9" ht="25.5">
      <c r="A335" s="34">
        <v>325</v>
      </c>
      <c r="B335" s="75" t="s">
        <v>164</v>
      </c>
      <c r="C335" s="46">
        <v>901</v>
      </c>
      <c r="D335" s="3">
        <v>1003</v>
      </c>
      <c r="E335" s="4" t="s">
        <v>154</v>
      </c>
      <c r="F335" s="4" t="s">
        <v>88</v>
      </c>
      <c r="I335" s="61">
        <v>203</v>
      </c>
    </row>
    <row r="336" spans="1:9">
      <c r="A336" s="34">
        <v>326</v>
      </c>
      <c r="B336" s="75" t="s">
        <v>45</v>
      </c>
      <c r="C336" s="46">
        <v>901</v>
      </c>
      <c r="D336" s="3">
        <v>1003</v>
      </c>
      <c r="E336" s="4" t="s">
        <v>154</v>
      </c>
      <c r="F336" s="4" t="s">
        <v>44</v>
      </c>
      <c r="I336" s="61">
        <v>14483</v>
      </c>
    </row>
    <row r="337" spans="1:9" ht="25.5">
      <c r="A337" s="34">
        <v>327</v>
      </c>
      <c r="B337" s="73" t="s">
        <v>161</v>
      </c>
      <c r="C337" s="45">
        <v>901</v>
      </c>
      <c r="D337" s="1">
        <v>1003</v>
      </c>
      <c r="E337" s="58" t="s">
        <v>85</v>
      </c>
      <c r="F337" s="42"/>
      <c r="I337" s="21">
        <f>SUM(I338)</f>
        <v>143.9</v>
      </c>
    </row>
    <row r="338" spans="1:9" ht="38.25">
      <c r="A338" s="34">
        <v>328</v>
      </c>
      <c r="B338" s="73" t="s">
        <v>278</v>
      </c>
      <c r="C338" s="45">
        <v>901</v>
      </c>
      <c r="D338" s="1">
        <v>1003</v>
      </c>
      <c r="E338" s="58" t="s">
        <v>315</v>
      </c>
      <c r="F338" s="4"/>
      <c r="I338" s="21">
        <f>I339</f>
        <v>143.9</v>
      </c>
    </row>
    <row r="339" spans="1:9" ht="25.5">
      <c r="A339" s="34">
        <v>329</v>
      </c>
      <c r="B339" s="73" t="s">
        <v>317</v>
      </c>
      <c r="C339" s="45">
        <v>901</v>
      </c>
      <c r="D339" s="1">
        <v>1003</v>
      </c>
      <c r="E339" s="90" t="s">
        <v>316</v>
      </c>
      <c r="F339" s="4"/>
      <c r="I339" s="21">
        <f>I340+I341</f>
        <v>143.9</v>
      </c>
    </row>
    <row r="340" spans="1:9">
      <c r="A340" s="34">
        <v>330</v>
      </c>
      <c r="B340" s="75" t="s">
        <v>45</v>
      </c>
      <c r="C340" s="46">
        <v>901</v>
      </c>
      <c r="D340" s="3">
        <v>1003</v>
      </c>
      <c r="E340" s="94" t="s">
        <v>316</v>
      </c>
      <c r="F340" s="10" t="s">
        <v>44</v>
      </c>
      <c r="I340" s="17">
        <v>59.7</v>
      </c>
    </row>
    <row r="341" spans="1:9" ht="25.5">
      <c r="A341" s="34">
        <v>331</v>
      </c>
      <c r="B341" s="75" t="s">
        <v>164</v>
      </c>
      <c r="C341" s="46">
        <v>901</v>
      </c>
      <c r="D341" s="3">
        <v>1003</v>
      </c>
      <c r="E341" s="94" t="s">
        <v>316</v>
      </c>
      <c r="F341" s="4" t="s">
        <v>88</v>
      </c>
      <c r="I341" s="17">
        <v>84.2</v>
      </c>
    </row>
    <row r="342" spans="1:9" ht="25.5">
      <c r="A342" s="34">
        <v>332</v>
      </c>
      <c r="B342" s="73" t="s">
        <v>365</v>
      </c>
      <c r="C342" s="45">
        <v>901</v>
      </c>
      <c r="D342" s="1">
        <v>1003</v>
      </c>
      <c r="E342" s="90" t="s">
        <v>318</v>
      </c>
      <c r="F342" s="4"/>
      <c r="I342" s="15">
        <f>I343</f>
        <v>0</v>
      </c>
    </row>
    <row r="343" spans="1:9" ht="38.25">
      <c r="A343" s="34">
        <v>333</v>
      </c>
      <c r="B343" s="73" t="s">
        <v>331</v>
      </c>
      <c r="C343" s="45">
        <v>901</v>
      </c>
      <c r="D343" s="1">
        <v>1003</v>
      </c>
      <c r="E343" s="90" t="s">
        <v>319</v>
      </c>
      <c r="F343" s="4"/>
      <c r="I343" s="15">
        <f>I344</f>
        <v>0</v>
      </c>
    </row>
    <row r="344" spans="1:9">
      <c r="A344" s="34">
        <v>334</v>
      </c>
      <c r="B344" s="95" t="s">
        <v>332</v>
      </c>
      <c r="C344" s="46">
        <v>901</v>
      </c>
      <c r="D344" s="3">
        <v>1003</v>
      </c>
      <c r="E344" s="94" t="s">
        <v>319</v>
      </c>
      <c r="F344" s="4" t="s">
        <v>46</v>
      </c>
      <c r="I344" s="17">
        <v>0</v>
      </c>
    </row>
    <row r="345" spans="1:9" ht="63.75">
      <c r="A345" s="34">
        <v>335</v>
      </c>
      <c r="B345" s="97" t="s">
        <v>366</v>
      </c>
      <c r="C345" s="45">
        <v>901</v>
      </c>
      <c r="D345" s="59">
        <v>1003</v>
      </c>
      <c r="E345" s="90" t="s">
        <v>255</v>
      </c>
      <c r="F345" s="94"/>
      <c r="I345" s="15">
        <f>I346</f>
        <v>20</v>
      </c>
    </row>
    <row r="346" spans="1:9" ht="38.25">
      <c r="A346" s="34">
        <v>336</v>
      </c>
      <c r="B346" s="95" t="s">
        <v>54</v>
      </c>
      <c r="C346" s="46">
        <v>901</v>
      </c>
      <c r="D346" s="86">
        <v>1003</v>
      </c>
      <c r="E346" s="94" t="s">
        <v>255</v>
      </c>
      <c r="F346" s="94" t="s">
        <v>53</v>
      </c>
      <c r="I346" s="17">
        <v>20</v>
      </c>
    </row>
    <row r="347" spans="1:9">
      <c r="A347" s="34">
        <v>337</v>
      </c>
      <c r="B347" s="73" t="s">
        <v>39</v>
      </c>
      <c r="C347" s="45">
        <v>901</v>
      </c>
      <c r="D347" s="1">
        <v>1006</v>
      </c>
      <c r="E347" s="8"/>
      <c r="F347" s="10"/>
      <c r="I347" s="15">
        <f>I348</f>
        <v>2386.4</v>
      </c>
    </row>
    <row r="348" spans="1:9" ht="25.5">
      <c r="A348" s="34">
        <v>338</v>
      </c>
      <c r="B348" s="73" t="s">
        <v>161</v>
      </c>
      <c r="C348" s="45">
        <v>901</v>
      </c>
      <c r="D348" s="1">
        <v>1006</v>
      </c>
      <c r="E348" s="2" t="s">
        <v>85</v>
      </c>
      <c r="F348" s="4"/>
      <c r="I348" s="15">
        <f>I349</f>
        <v>2386.4</v>
      </c>
    </row>
    <row r="349" spans="1:9" ht="25.5">
      <c r="A349" s="34">
        <v>339</v>
      </c>
      <c r="B349" s="73" t="s">
        <v>334</v>
      </c>
      <c r="C349" s="45">
        <v>901</v>
      </c>
      <c r="D349" s="1">
        <v>1006</v>
      </c>
      <c r="E349" s="2" t="s">
        <v>151</v>
      </c>
      <c r="F349" s="4"/>
      <c r="I349" s="15">
        <f>I350+I353</f>
        <v>2386.4</v>
      </c>
    </row>
    <row r="350" spans="1:9" ht="114.75">
      <c r="A350" s="34">
        <v>340</v>
      </c>
      <c r="B350" s="73" t="s">
        <v>237</v>
      </c>
      <c r="C350" s="45">
        <v>901</v>
      </c>
      <c r="D350" s="1">
        <v>1006</v>
      </c>
      <c r="E350" s="24" t="s">
        <v>153</v>
      </c>
      <c r="F350" s="4"/>
      <c r="I350" s="15">
        <f>I351+I352</f>
        <v>685.4</v>
      </c>
    </row>
    <row r="351" spans="1:9">
      <c r="A351" s="34">
        <v>341</v>
      </c>
      <c r="B351" s="75" t="s">
        <v>83</v>
      </c>
      <c r="C351" s="46">
        <v>901</v>
      </c>
      <c r="D351" s="3">
        <v>1006</v>
      </c>
      <c r="E351" s="42" t="s">
        <v>153</v>
      </c>
      <c r="F351" s="4" t="s">
        <v>48</v>
      </c>
      <c r="I351" s="17">
        <v>270.39999999999998</v>
      </c>
    </row>
    <row r="352" spans="1:9" ht="25.5">
      <c r="A352" s="34">
        <v>342</v>
      </c>
      <c r="B352" s="75" t="s">
        <v>164</v>
      </c>
      <c r="C352" s="46">
        <v>901</v>
      </c>
      <c r="D352" s="3">
        <v>1006</v>
      </c>
      <c r="E352" s="42" t="s">
        <v>153</v>
      </c>
      <c r="F352" s="4" t="s">
        <v>88</v>
      </c>
      <c r="I352" s="17">
        <v>415</v>
      </c>
    </row>
    <row r="353" spans="1:9" ht="127.5">
      <c r="A353" s="34">
        <v>343</v>
      </c>
      <c r="B353" s="73" t="s">
        <v>238</v>
      </c>
      <c r="C353" s="45">
        <v>901</v>
      </c>
      <c r="D353" s="1">
        <v>1006</v>
      </c>
      <c r="E353" s="2" t="s">
        <v>154</v>
      </c>
      <c r="F353" s="4"/>
      <c r="I353" s="20">
        <f>I354+I355</f>
        <v>1701</v>
      </c>
    </row>
    <row r="354" spans="1:9">
      <c r="A354" s="34">
        <v>344</v>
      </c>
      <c r="B354" s="75" t="s">
        <v>83</v>
      </c>
      <c r="C354" s="46">
        <v>901</v>
      </c>
      <c r="D354" s="3">
        <v>1006</v>
      </c>
      <c r="E354" s="4" t="s">
        <v>154</v>
      </c>
      <c r="F354" s="4" t="s">
        <v>48</v>
      </c>
      <c r="I354" s="22">
        <v>890</v>
      </c>
    </row>
    <row r="355" spans="1:9" ht="25.5">
      <c r="A355" s="34">
        <v>345</v>
      </c>
      <c r="B355" s="75" t="s">
        <v>164</v>
      </c>
      <c r="C355" s="46">
        <v>901</v>
      </c>
      <c r="D355" s="3">
        <v>1006</v>
      </c>
      <c r="E355" s="4" t="s">
        <v>154</v>
      </c>
      <c r="F355" s="4" t="s">
        <v>88</v>
      </c>
      <c r="I355" s="16">
        <v>811</v>
      </c>
    </row>
    <row r="356" spans="1:9" ht="15.75">
      <c r="A356" s="34">
        <v>346</v>
      </c>
      <c r="B356" s="74" t="s">
        <v>33</v>
      </c>
      <c r="C356" s="45">
        <v>901</v>
      </c>
      <c r="D356" s="1">
        <v>1100</v>
      </c>
      <c r="E356" s="8"/>
      <c r="F356" s="10"/>
      <c r="I356" s="15">
        <f>I357</f>
        <v>4836.3</v>
      </c>
    </row>
    <row r="357" spans="1:9" ht="25.5">
      <c r="A357" s="34">
        <v>347</v>
      </c>
      <c r="B357" s="73" t="s">
        <v>161</v>
      </c>
      <c r="C357" s="45">
        <v>901</v>
      </c>
      <c r="D357" s="1">
        <v>1102</v>
      </c>
      <c r="E357" s="2" t="s">
        <v>85</v>
      </c>
      <c r="F357" s="4"/>
      <c r="I357" s="15">
        <f>I358</f>
        <v>4836.3</v>
      </c>
    </row>
    <row r="358" spans="1:9" ht="51">
      <c r="A358" s="34">
        <v>348</v>
      </c>
      <c r="B358" s="80" t="s">
        <v>184</v>
      </c>
      <c r="C358" s="45">
        <v>901</v>
      </c>
      <c r="D358" s="1">
        <v>1102</v>
      </c>
      <c r="E358" s="2" t="s">
        <v>350</v>
      </c>
      <c r="F358" s="4"/>
      <c r="I358" s="15">
        <f>I361+I365+I359+I368</f>
        <v>4836.3</v>
      </c>
    </row>
    <row r="359" spans="1:9" ht="38.25">
      <c r="A359" s="34">
        <v>349</v>
      </c>
      <c r="B359" s="80" t="s">
        <v>328</v>
      </c>
      <c r="C359" s="45">
        <v>901</v>
      </c>
      <c r="D359" s="1">
        <v>1102</v>
      </c>
      <c r="E359" s="2" t="s">
        <v>329</v>
      </c>
      <c r="F359" s="4"/>
      <c r="I359" s="15">
        <f>I360</f>
        <v>117</v>
      </c>
    </row>
    <row r="360" spans="1:9" ht="25.5">
      <c r="A360" s="34">
        <v>350</v>
      </c>
      <c r="B360" s="75" t="s">
        <v>164</v>
      </c>
      <c r="C360" s="46">
        <v>901</v>
      </c>
      <c r="D360" s="3">
        <v>1102</v>
      </c>
      <c r="E360" s="4" t="s">
        <v>329</v>
      </c>
      <c r="F360" s="4" t="s">
        <v>88</v>
      </c>
      <c r="I360" s="17">
        <v>117</v>
      </c>
    </row>
    <row r="361" spans="1:9" ht="25.5">
      <c r="A361" s="34">
        <v>351</v>
      </c>
      <c r="B361" s="73" t="s">
        <v>239</v>
      </c>
      <c r="C361" s="45">
        <v>901</v>
      </c>
      <c r="D361" s="1">
        <v>1102</v>
      </c>
      <c r="E361" s="2" t="s">
        <v>155</v>
      </c>
      <c r="F361" s="4"/>
      <c r="I361" s="15">
        <f>I362+I363+I364</f>
        <v>3953.73</v>
      </c>
    </row>
    <row r="362" spans="1:9">
      <c r="A362" s="34">
        <v>352</v>
      </c>
      <c r="B362" s="75" t="s">
        <v>170</v>
      </c>
      <c r="C362" s="46">
        <v>901</v>
      </c>
      <c r="D362" s="3">
        <v>1102</v>
      </c>
      <c r="E362" s="4" t="s">
        <v>155</v>
      </c>
      <c r="F362" s="4" t="s">
        <v>42</v>
      </c>
      <c r="I362" s="23">
        <v>3294.3</v>
      </c>
    </row>
    <row r="363" spans="1:9" ht="25.5">
      <c r="A363" s="34">
        <v>353</v>
      </c>
      <c r="B363" s="75" t="s">
        <v>240</v>
      </c>
      <c r="C363" s="46">
        <v>901</v>
      </c>
      <c r="D363" s="3">
        <v>1102</v>
      </c>
      <c r="E363" s="4" t="s">
        <v>155</v>
      </c>
      <c r="F363" s="4" t="s">
        <v>88</v>
      </c>
      <c r="I363" s="23">
        <f>668.23-22</f>
        <v>646.23</v>
      </c>
    </row>
    <row r="364" spans="1:9">
      <c r="A364" s="34">
        <v>354</v>
      </c>
      <c r="B364" s="77" t="s">
        <v>339</v>
      </c>
      <c r="C364" s="46">
        <v>901</v>
      </c>
      <c r="D364" s="3">
        <v>1102</v>
      </c>
      <c r="E364" s="4" t="s">
        <v>155</v>
      </c>
      <c r="F364" s="4" t="s">
        <v>336</v>
      </c>
      <c r="I364" s="23">
        <f>3+10.2</f>
        <v>13.2</v>
      </c>
    </row>
    <row r="365" spans="1:9" ht="25.5">
      <c r="A365" s="34">
        <v>355</v>
      </c>
      <c r="B365" s="73" t="s">
        <v>241</v>
      </c>
      <c r="C365" s="45">
        <v>901</v>
      </c>
      <c r="D365" s="1">
        <v>1102</v>
      </c>
      <c r="E365" s="2" t="s">
        <v>156</v>
      </c>
      <c r="F365" s="4"/>
      <c r="I365" s="21">
        <f>I366</f>
        <v>224.77</v>
      </c>
    </row>
    <row r="366" spans="1:9" ht="25.5">
      <c r="A366" s="34">
        <v>356</v>
      </c>
      <c r="B366" s="73" t="s">
        <v>242</v>
      </c>
      <c r="C366" s="45">
        <v>901</v>
      </c>
      <c r="D366" s="1">
        <v>1102</v>
      </c>
      <c r="E366" s="2" t="s">
        <v>157</v>
      </c>
      <c r="F366" s="4"/>
      <c r="I366" s="21">
        <f>I367</f>
        <v>224.77</v>
      </c>
    </row>
    <row r="367" spans="1:9" ht="25.5">
      <c r="A367" s="34">
        <v>357</v>
      </c>
      <c r="B367" s="75" t="s">
        <v>240</v>
      </c>
      <c r="C367" s="46">
        <v>901</v>
      </c>
      <c r="D367" s="3">
        <v>1102</v>
      </c>
      <c r="E367" s="4" t="s">
        <v>157</v>
      </c>
      <c r="F367" s="4" t="s">
        <v>88</v>
      </c>
      <c r="I367" s="23">
        <v>224.77</v>
      </c>
    </row>
    <row r="368" spans="1:9">
      <c r="A368" s="34">
        <v>358</v>
      </c>
      <c r="B368" s="73" t="s">
        <v>367</v>
      </c>
      <c r="C368" s="45">
        <v>901</v>
      </c>
      <c r="D368" s="1">
        <v>1102</v>
      </c>
      <c r="E368" s="2" t="s">
        <v>351</v>
      </c>
      <c r="F368" s="4"/>
      <c r="I368" s="21">
        <f>SUM(I369:I370)</f>
        <v>540.79999999999995</v>
      </c>
    </row>
    <row r="369" spans="1:9">
      <c r="A369" s="34">
        <v>359</v>
      </c>
      <c r="B369" s="75" t="s">
        <v>171</v>
      </c>
      <c r="C369" s="46">
        <v>901</v>
      </c>
      <c r="D369" s="3">
        <v>1102</v>
      </c>
      <c r="E369" s="4" t="s">
        <v>351</v>
      </c>
      <c r="F369" s="4" t="s">
        <v>56</v>
      </c>
      <c r="I369" s="23">
        <v>99.9</v>
      </c>
    </row>
    <row r="370" spans="1:9" ht="25.5">
      <c r="A370" s="34">
        <v>360</v>
      </c>
      <c r="B370" s="75" t="s">
        <v>240</v>
      </c>
      <c r="C370" s="46">
        <v>901</v>
      </c>
      <c r="D370" s="3">
        <v>1102</v>
      </c>
      <c r="E370" s="4" t="s">
        <v>351</v>
      </c>
      <c r="F370" s="4" t="s">
        <v>88</v>
      </c>
      <c r="I370" s="23">
        <v>440.9</v>
      </c>
    </row>
    <row r="371" spans="1:9" ht="15.75">
      <c r="A371" s="34">
        <v>361</v>
      </c>
      <c r="B371" s="74" t="s">
        <v>59</v>
      </c>
      <c r="C371" s="45">
        <v>901</v>
      </c>
      <c r="D371" s="1">
        <v>1200</v>
      </c>
      <c r="E371" s="2"/>
      <c r="F371" s="4"/>
      <c r="I371" s="21">
        <f>I372</f>
        <v>230</v>
      </c>
    </row>
    <row r="372" spans="1:9" ht="25.5">
      <c r="A372" s="34">
        <v>362</v>
      </c>
      <c r="B372" s="73" t="s">
        <v>161</v>
      </c>
      <c r="C372" s="45">
        <v>901</v>
      </c>
      <c r="D372" s="1">
        <v>1202</v>
      </c>
      <c r="E372" s="2" t="s">
        <v>85</v>
      </c>
      <c r="F372" s="4"/>
      <c r="I372" s="21">
        <f>I373</f>
        <v>230</v>
      </c>
    </row>
    <row r="373" spans="1:9">
      <c r="A373" s="34">
        <v>363</v>
      </c>
      <c r="B373" s="73" t="s">
        <v>167</v>
      </c>
      <c r="C373" s="45">
        <v>901</v>
      </c>
      <c r="D373" s="1">
        <v>1202</v>
      </c>
      <c r="E373" s="2" t="s">
        <v>91</v>
      </c>
      <c r="F373" s="4"/>
      <c r="I373" s="21">
        <f>I374</f>
        <v>230</v>
      </c>
    </row>
    <row r="374" spans="1:9" ht="38.25">
      <c r="A374" s="34">
        <v>364</v>
      </c>
      <c r="B374" s="73" t="s">
        <v>243</v>
      </c>
      <c r="C374" s="45">
        <v>901</v>
      </c>
      <c r="D374" s="1">
        <v>1202</v>
      </c>
      <c r="E374" s="2" t="s">
        <v>158</v>
      </c>
      <c r="F374" s="4"/>
      <c r="I374" s="21">
        <f>I375</f>
        <v>230</v>
      </c>
    </row>
    <row r="375" spans="1:9" ht="38.25">
      <c r="A375" s="34">
        <v>365</v>
      </c>
      <c r="B375" s="75" t="s">
        <v>54</v>
      </c>
      <c r="C375" s="46">
        <v>901</v>
      </c>
      <c r="D375" s="3">
        <v>1202</v>
      </c>
      <c r="E375" s="4" t="s">
        <v>158</v>
      </c>
      <c r="F375" s="4" t="s">
        <v>53</v>
      </c>
      <c r="I375" s="23">
        <v>230</v>
      </c>
    </row>
    <row r="376" spans="1:9" ht="31.5">
      <c r="A376" s="34">
        <v>366</v>
      </c>
      <c r="B376" s="74" t="s">
        <v>5</v>
      </c>
      <c r="C376" s="45">
        <v>901</v>
      </c>
      <c r="D376" s="1">
        <v>1300</v>
      </c>
      <c r="E376" s="2"/>
      <c r="F376" s="4"/>
      <c r="I376" s="21">
        <f>I377</f>
        <v>1.5</v>
      </c>
    </row>
    <row r="377" spans="1:9" ht="25.5">
      <c r="A377" s="34">
        <v>367</v>
      </c>
      <c r="B377" s="73" t="s">
        <v>161</v>
      </c>
      <c r="C377" s="45">
        <v>901</v>
      </c>
      <c r="D377" s="1">
        <v>1300</v>
      </c>
      <c r="E377" s="2" t="s">
        <v>85</v>
      </c>
      <c r="F377" s="4"/>
      <c r="I377" s="15">
        <f>I378</f>
        <v>1.5</v>
      </c>
    </row>
    <row r="378" spans="1:9">
      <c r="A378" s="34">
        <v>368</v>
      </c>
      <c r="B378" s="73" t="s">
        <v>167</v>
      </c>
      <c r="C378" s="45">
        <v>901</v>
      </c>
      <c r="D378" s="1">
        <v>1301</v>
      </c>
      <c r="E378" s="2" t="s">
        <v>91</v>
      </c>
      <c r="F378" s="4"/>
      <c r="I378" s="15">
        <f>I379</f>
        <v>1.5</v>
      </c>
    </row>
    <row r="379" spans="1:9" ht="25.5">
      <c r="A379" s="34">
        <v>369</v>
      </c>
      <c r="B379" s="73" t="s">
        <v>246</v>
      </c>
      <c r="C379" s="45">
        <v>901</v>
      </c>
      <c r="D379" s="1">
        <v>1301</v>
      </c>
      <c r="E379" s="2" t="s">
        <v>160</v>
      </c>
      <c r="F379" s="4"/>
      <c r="I379" s="15">
        <f>I380</f>
        <v>1.5</v>
      </c>
    </row>
    <row r="380" spans="1:9" ht="25.5">
      <c r="A380" s="34">
        <v>370</v>
      </c>
      <c r="B380" s="75" t="s">
        <v>41</v>
      </c>
      <c r="C380" s="46">
        <v>901</v>
      </c>
      <c r="D380" s="3">
        <v>1301</v>
      </c>
      <c r="E380" s="4" t="s">
        <v>160</v>
      </c>
      <c r="F380" s="4" t="s">
        <v>352</v>
      </c>
      <c r="I380" s="17">
        <v>1.5</v>
      </c>
    </row>
    <row r="381" spans="1:9" ht="31.5">
      <c r="A381" s="34">
        <v>371</v>
      </c>
      <c r="B381" s="74" t="s">
        <v>368</v>
      </c>
      <c r="C381" s="45">
        <v>912</v>
      </c>
      <c r="D381" s="1"/>
      <c r="E381" s="2"/>
      <c r="F381" s="4"/>
      <c r="I381" s="40">
        <f>I382+I386+I390+I393+I397</f>
        <v>2196</v>
      </c>
    </row>
    <row r="382" spans="1:9" ht="25.5">
      <c r="A382" s="34">
        <v>372</v>
      </c>
      <c r="B382" s="73" t="s">
        <v>369</v>
      </c>
      <c r="C382" s="45">
        <v>912</v>
      </c>
      <c r="D382" s="1">
        <v>102</v>
      </c>
      <c r="E382" s="2"/>
      <c r="F382" s="4"/>
      <c r="I382" s="40">
        <f>I383</f>
        <v>977.4</v>
      </c>
    </row>
    <row r="383" spans="1:9">
      <c r="A383" s="34">
        <v>373</v>
      </c>
      <c r="B383" s="73" t="s">
        <v>78</v>
      </c>
      <c r="C383" s="45">
        <v>912</v>
      </c>
      <c r="D383" s="1">
        <v>102</v>
      </c>
      <c r="E383" s="2" t="s">
        <v>74</v>
      </c>
      <c r="F383" s="4"/>
      <c r="I383" s="15">
        <f>I384</f>
        <v>977.4</v>
      </c>
    </row>
    <row r="384" spans="1:9">
      <c r="A384" s="34">
        <v>374</v>
      </c>
      <c r="B384" s="73" t="s">
        <v>370</v>
      </c>
      <c r="C384" s="45">
        <v>912</v>
      </c>
      <c r="D384" s="1">
        <v>102</v>
      </c>
      <c r="E384" s="2" t="s">
        <v>371</v>
      </c>
      <c r="F384" s="4"/>
      <c r="I384" s="15">
        <f>I385</f>
        <v>977.4</v>
      </c>
    </row>
    <row r="385" spans="1:9">
      <c r="A385" s="34">
        <v>375</v>
      </c>
      <c r="B385" s="75" t="s">
        <v>83</v>
      </c>
      <c r="C385" s="46">
        <v>912</v>
      </c>
      <c r="D385" s="3">
        <v>102</v>
      </c>
      <c r="E385" s="4" t="s">
        <v>371</v>
      </c>
      <c r="F385" s="4" t="s">
        <v>48</v>
      </c>
      <c r="I385" s="16">
        <v>977.4</v>
      </c>
    </row>
    <row r="386" spans="1:9" ht="38.25">
      <c r="A386" s="34">
        <v>376</v>
      </c>
      <c r="B386" s="73" t="s">
        <v>372</v>
      </c>
      <c r="C386" s="45">
        <v>912</v>
      </c>
      <c r="D386" s="1">
        <v>103</v>
      </c>
      <c r="E386" s="2"/>
      <c r="F386" s="4"/>
      <c r="I386" s="15">
        <f>I387</f>
        <v>1058.5999999999999</v>
      </c>
    </row>
    <row r="387" spans="1:9">
      <c r="A387" s="34">
        <v>377</v>
      </c>
      <c r="B387" s="73" t="s">
        <v>78</v>
      </c>
      <c r="C387" s="45">
        <v>912</v>
      </c>
      <c r="D387" s="7">
        <v>103</v>
      </c>
      <c r="E387" s="18" t="s">
        <v>74</v>
      </c>
      <c r="F387" s="10"/>
      <c r="I387" s="15">
        <f>I388</f>
        <v>1058.5999999999999</v>
      </c>
    </row>
    <row r="388" spans="1:9" ht="25.5">
      <c r="A388" s="34">
        <v>378</v>
      </c>
      <c r="B388" s="73" t="s">
        <v>247</v>
      </c>
      <c r="C388" s="45">
        <v>912</v>
      </c>
      <c r="D388" s="7">
        <v>103</v>
      </c>
      <c r="E388" s="18" t="s">
        <v>75</v>
      </c>
      <c r="F388" s="10"/>
      <c r="I388" s="15">
        <f>I389</f>
        <v>1058.5999999999999</v>
      </c>
    </row>
    <row r="389" spans="1:9">
      <c r="A389" s="34">
        <v>379</v>
      </c>
      <c r="B389" s="75" t="s">
        <v>83</v>
      </c>
      <c r="C389" s="46">
        <v>912</v>
      </c>
      <c r="D389" s="9">
        <v>103</v>
      </c>
      <c r="E389" s="19" t="s">
        <v>75</v>
      </c>
      <c r="F389" s="4" t="s">
        <v>48</v>
      </c>
      <c r="I389" s="16">
        <f>670+80+167+102.1+39.5</f>
        <v>1058.5999999999999</v>
      </c>
    </row>
    <row r="390" spans="1:9">
      <c r="A390" s="34">
        <v>380</v>
      </c>
      <c r="B390" s="73" t="s">
        <v>78</v>
      </c>
      <c r="C390" s="45">
        <v>912</v>
      </c>
      <c r="D390" s="1">
        <v>113</v>
      </c>
      <c r="E390" s="2" t="s">
        <v>74</v>
      </c>
      <c r="F390" s="4"/>
      <c r="I390" s="40">
        <f>I391</f>
        <v>20</v>
      </c>
    </row>
    <row r="391" spans="1:9" ht="25.5">
      <c r="A391" s="34">
        <v>381</v>
      </c>
      <c r="B391" s="76" t="s">
        <v>286</v>
      </c>
      <c r="C391" s="45">
        <v>912</v>
      </c>
      <c r="D391" s="1">
        <v>113</v>
      </c>
      <c r="E391" s="2" t="s">
        <v>98</v>
      </c>
      <c r="F391" s="4"/>
      <c r="I391" s="15">
        <f>I392</f>
        <v>20</v>
      </c>
    </row>
    <row r="392" spans="1:9" ht="25.5">
      <c r="A392" s="34">
        <v>382</v>
      </c>
      <c r="B392" s="77" t="s">
        <v>164</v>
      </c>
      <c r="C392" s="46">
        <v>912</v>
      </c>
      <c r="D392" s="3">
        <v>113</v>
      </c>
      <c r="E392" s="4" t="s">
        <v>98</v>
      </c>
      <c r="F392" s="4" t="s">
        <v>88</v>
      </c>
      <c r="I392" s="17">
        <f>130-80-30</f>
        <v>20</v>
      </c>
    </row>
    <row r="393" spans="1:9">
      <c r="A393" s="34">
        <v>383</v>
      </c>
      <c r="B393" s="73" t="s">
        <v>60</v>
      </c>
      <c r="C393" s="45">
        <v>912</v>
      </c>
      <c r="D393" s="1">
        <v>1202</v>
      </c>
      <c r="E393" s="2"/>
      <c r="F393" s="4"/>
      <c r="I393" s="40">
        <f>I394</f>
        <v>140</v>
      </c>
    </row>
    <row r="394" spans="1:9">
      <c r="A394" s="34">
        <v>384</v>
      </c>
      <c r="B394" s="73" t="s">
        <v>78</v>
      </c>
      <c r="C394" s="45">
        <v>912</v>
      </c>
      <c r="D394" s="1">
        <v>1202</v>
      </c>
      <c r="E394" s="2" t="s">
        <v>74</v>
      </c>
      <c r="F394" s="4"/>
      <c r="I394" s="40">
        <f>I395</f>
        <v>140</v>
      </c>
    </row>
    <row r="395" spans="1:9" ht="25.5">
      <c r="A395" s="34">
        <v>385</v>
      </c>
      <c r="B395" s="73" t="s">
        <v>244</v>
      </c>
      <c r="C395" s="45">
        <v>912</v>
      </c>
      <c r="D395" s="1">
        <v>1202</v>
      </c>
      <c r="E395" s="2" t="s">
        <v>159</v>
      </c>
      <c r="F395" s="4"/>
      <c r="I395" s="40">
        <f>I396</f>
        <v>140</v>
      </c>
    </row>
    <row r="396" spans="1:9" ht="38.25">
      <c r="A396" s="34">
        <v>386</v>
      </c>
      <c r="B396" s="75" t="s">
        <v>245</v>
      </c>
      <c r="C396" s="46">
        <v>912</v>
      </c>
      <c r="D396" s="3">
        <v>1202</v>
      </c>
      <c r="E396" s="4" t="s">
        <v>159</v>
      </c>
      <c r="F396" s="4" t="s">
        <v>53</v>
      </c>
      <c r="I396" s="36">
        <f>140</f>
        <v>140</v>
      </c>
    </row>
    <row r="397" spans="1:9" ht="39.75" customHeight="1">
      <c r="A397" s="34">
        <v>387</v>
      </c>
      <c r="B397" s="76" t="s">
        <v>289</v>
      </c>
      <c r="C397" s="45">
        <v>912</v>
      </c>
      <c r="D397" s="1">
        <v>113</v>
      </c>
      <c r="E397" s="2" t="s">
        <v>280</v>
      </c>
      <c r="F397" s="4"/>
      <c r="I397" s="40">
        <f>I398</f>
        <v>0</v>
      </c>
    </row>
    <row r="398" spans="1:9" ht="38.25">
      <c r="A398" s="34">
        <v>388</v>
      </c>
      <c r="B398" s="76" t="s">
        <v>168</v>
      </c>
      <c r="C398" s="45">
        <v>912</v>
      </c>
      <c r="D398" s="1">
        <v>113</v>
      </c>
      <c r="E398" s="2" t="s">
        <v>284</v>
      </c>
      <c r="F398" s="4"/>
      <c r="I398" s="40">
        <f>I399</f>
        <v>0</v>
      </c>
    </row>
    <row r="399" spans="1:9" ht="25.5">
      <c r="A399" s="34">
        <v>389</v>
      </c>
      <c r="B399" s="73" t="s">
        <v>290</v>
      </c>
      <c r="C399" s="45">
        <v>912</v>
      </c>
      <c r="D399" s="1">
        <v>113</v>
      </c>
      <c r="E399" s="2" t="s">
        <v>285</v>
      </c>
      <c r="F399" s="4"/>
      <c r="I399" s="40">
        <f>SUM(I400)</f>
        <v>0</v>
      </c>
    </row>
    <row r="400" spans="1:9" ht="25.5">
      <c r="A400" s="34">
        <v>390</v>
      </c>
      <c r="B400" s="75" t="s">
        <v>164</v>
      </c>
      <c r="C400" s="46">
        <v>912</v>
      </c>
      <c r="D400" s="3">
        <v>113</v>
      </c>
      <c r="E400" s="4" t="s">
        <v>285</v>
      </c>
      <c r="F400" s="4" t="s">
        <v>88</v>
      </c>
      <c r="I400" s="36">
        <v>0</v>
      </c>
    </row>
    <row r="401" spans="1:9" ht="31.5">
      <c r="A401" s="34">
        <v>391</v>
      </c>
      <c r="B401" s="74" t="s">
        <v>62</v>
      </c>
      <c r="C401" s="14">
        <v>913</v>
      </c>
      <c r="D401" s="103"/>
      <c r="E401" s="103"/>
      <c r="F401" s="100"/>
      <c r="G401" s="33"/>
      <c r="H401" s="32"/>
      <c r="I401" s="37">
        <f>I402</f>
        <v>901.5</v>
      </c>
    </row>
    <row r="402" spans="1:9" ht="38.25">
      <c r="A402" s="34">
        <v>392</v>
      </c>
      <c r="B402" s="73" t="s">
        <v>31</v>
      </c>
      <c r="C402" s="45">
        <v>913</v>
      </c>
      <c r="D402" s="41">
        <v>106</v>
      </c>
      <c r="E402" s="103"/>
      <c r="F402" s="100"/>
      <c r="G402" s="38"/>
      <c r="H402" s="12"/>
      <c r="I402" s="64">
        <f>I403+I412</f>
        <v>901.5</v>
      </c>
    </row>
    <row r="403" spans="1:9">
      <c r="A403" s="34">
        <v>393</v>
      </c>
      <c r="B403" s="73" t="s">
        <v>78</v>
      </c>
      <c r="C403" s="45">
        <v>913</v>
      </c>
      <c r="D403" s="1">
        <v>106</v>
      </c>
      <c r="E403" s="2" t="s">
        <v>74</v>
      </c>
      <c r="F403" s="4"/>
      <c r="I403" s="15">
        <f>I404+I406+I409</f>
        <v>870.2</v>
      </c>
    </row>
    <row r="404" spans="1:9" ht="25.5">
      <c r="A404" s="34">
        <v>394</v>
      </c>
      <c r="B404" s="73" t="s">
        <v>29</v>
      </c>
      <c r="C404" s="45">
        <v>913</v>
      </c>
      <c r="D404" s="1">
        <v>106</v>
      </c>
      <c r="E404" s="2" t="s">
        <v>248</v>
      </c>
      <c r="F404" s="4"/>
      <c r="I404" s="15">
        <f>I405</f>
        <v>510</v>
      </c>
    </row>
    <row r="405" spans="1:9">
      <c r="A405" s="34">
        <v>395</v>
      </c>
      <c r="B405" s="75" t="s">
        <v>83</v>
      </c>
      <c r="C405" s="46">
        <v>913</v>
      </c>
      <c r="D405" s="3">
        <v>106</v>
      </c>
      <c r="E405" s="4" t="s">
        <v>248</v>
      </c>
      <c r="F405" s="4" t="s">
        <v>48</v>
      </c>
      <c r="I405" s="16">
        <v>510</v>
      </c>
    </row>
    <row r="406" spans="1:9" ht="25.5">
      <c r="A406" s="34">
        <v>396</v>
      </c>
      <c r="B406" s="73" t="s">
        <v>247</v>
      </c>
      <c r="C406" s="45">
        <v>913</v>
      </c>
      <c r="D406" s="1">
        <v>106</v>
      </c>
      <c r="E406" s="2" t="s">
        <v>256</v>
      </c>
      <c r="F406" s="4"/>
      <c r="I406" s="15">
        <f>I407+I408</f>
        <v>344</v>
      </c>
    </row>
    <row r="407" spans="1:9">
      <c r="A407" s="34">
        <v>397</v>
      </c>
      <c r="B407" s="75" t="s">
        <v>83</v>
      </c>
      <c r="C407" s="46">
        <v>913</v>
      </c>
      <c r="D407" s="3">
        <v>106</v>
      </c>
      <c r="E407" s="4" t="s">
        <v>256</v>
      </c>
      <c r="F407" s="4" t="s">
        <v>48</v>
      </c>
      <c r="I407" s="16">
        <v>341</v>
      </c>
    </row>
    <row r="408" spans="1:9" ht="27" customHeight="1">
      <c r="A408" s="34">
        <v>398</v>
      </c>
      <c r="B408" s="82" t="s">
        <v>251</v>
      </c>
      <c r="C408" s="46">
        <v>913</v>
      </c>
      <c r="D408" s="3">
        <v>106</v>
      </c>
      <c r="E408" s="4" t="s">
        <v>256</v>
      </c>
      <c r="F408" s="4" t="s">
        <v>88</v>
      </c>
      <c r="I408" s="16">
        <v>3</v>
      </c>
    </row>
    <row r="409" spans="1:9">
      <c r="A409" s="34">
        <v>399</v>
      </c>
      <c r="B409" s="73" t="s">
        <v>78</v>
      </c>
      <c r="C409" s="45">
        <v>913</v>
      </c>
      <c r="D409" s="1">
        <v>113</v>
      </c>
      <c r="E409" s="2" t="s">
        <v>74</v>
      </c>
      <c r="F409" s="4"/>
      <c r="I409" s="15">
        <f>I410</f>
        <v>16.2</v>
      </c>
    </row>
    <row r="410" spans="1:9" ht="25.5">
      <c r="A410" s="34">
        <v>400</v>
      </c>
      <c r="B410" s="76" t="s">
        <v>286</v>
      </c>
      <c r="C410" s="45">
        <v>913</v>
      </c>
      <c r="D410" s="1">
        <v>113</v>
      </c>
      <c r="E410" s="2" t="s">
        <v>98</v>
      </c>
      <c r="F410" s="4"/>
      <c r="I410" s="15">
        <f>I411</f>
        <v>16.2</v>
      </c>
    </row>
    <row r="411" spans="1:9" ht="25.5">
      <c r="A411" s="34">
        <v>401</v>
      </c>
      <c r="B411" s="77" t="s">
        <v>164</v>
      </c>
      <c r="C411" s="46">
        <v>913</v>
      </c>
      <c r="D411" s="3">
        <v>113</v>
      </c>
      <c r="E411" s="4" t="s">
        <v>98</v>
      </c>
      <c r="F411" s="4" t="s">
        <v>88</v>
      </c>
      <c r="I411" s="16">
        <v>16.2</v>
      </c>
    </row>
    <row r="412" spans="1:9" ht="36.75" customHeight="1">
      <c r="A412" s="34">
        <v>402</v>
      </c>
      <c r="B412" s="76" t="s">
        <v>289</v>
      </c>
      <c r="C412" s="45">
        <v>913</v>
      </c>
      <c r="D412" s="1">
        <v>113</v>
      </c>
      <c r="E412" s="2" t="s">
        <v>280</v>
      </c>
      <c r="F412" s="4"/>
      <c r="I412" s="15">
        <f>I413</f>
        <v>31.3</v>
      </c>
    </row>
    <row r="413" spans="1:9" ht="38.25">
      <c r="A413" s="34">
        <v>403</v>
      </c>
      <c r="B413" s="76" t="s">
        <v>168</v>
      </c>
      <c r="C413" s="45">
        <v>913</v>
      </c>
      <c r="D413" s="1">
        <v>113</v>
      </c>
      <c r="E413" s="2" t="s">
        <v>284</v>
      </c>
      <c r="F413" s="4"/>
      <c r="G413" s="66"/>
      <c r="H413" s="67"/>
      <c r="I413" s="15">
        <f>I414</f>
        <v>31.3</v>
      </c>
    </row>
    <row r="414" spans="1:9" ht="25.5">
      <c r="A414" s="34">
        <v>404</v>
      </c>
      <c r="B414" s="73" t="s">
        <v>290</v>
      </c>
      <c r="C414" s="45">
        <v>913</v>
      </c>
      <c r="D414" s="1">
        <v>113</v>
      </c>
      <c r="E414" s="2" t="s">
        <v>285</v>
      </c>
      <c r="F414" s="4"/>
      <c r="I414" s="15">
        <f>SUM(I415:I416)</f>
        <v>31.3</v>
      </c>
    </row>
    <row r="415" spans="1:9">
      <c r="A415" s="34">
        <v>405</v>
      </c>
      <c r="B415" s="75" t="s">
        <v>83</v>
      </c>
      <c r="C415" s="46">
        <v>913</v>
      </c>
      <c r="D415" s="3">
        <v>113</v>
      </c>
      <c r="E415" s="4" t="s">
        <v>285</v>
      </c>
      <c r="F415" s="4" t="s">
        <v>48</v>
      </c>
      <c r="G415" s="109"/>
      <c r="H415" s="110"/>
      <c r="I415" s="111">
        <v>0.5</v>
      </c>
    </row>
    <row r="416" spans="1:9" ht="27.75" customHeight="1">
      <c r="A416" s="34">
        <v>406</v>
      </c>
      <c r="B416" s="75" t="s">
        <v>164</v>
      </c>
      <c r="C416" s="46">
        <v>913</v>
      </c>
      <c r="D416" s="3">
        <v>113</v>
      </c>
      <c r="E416" s="4" t="s">
        <v>285</v>
      </c>
      <c r="F416" s="4" t="s">
        <v>88</v>
      </c>
      <c r="I416" s="16">
        <f>15+12.5+3.3</f>
        <v>30.8</v>
      </c>
    </row>
    <row r="417" spans="1:12" ht="34.5" customHeight="1">
      <c r="A417" s="34">
        <v>407</v>
      </c>
      <c r="B417" s="74" t="s">
        <v>373</v>
      </c>
      <c r="C417" s="14">
        <v>918</v>
      </c>
      <c r="D417" s="41"/>
      <c r="E417" s="105"/>
      <c r="F417" s="35"/>
      <c r="I417" s="37">
        <f>I418</f>
        <v>3800</v>
      </c>
    </row>
    <row r="418" spans="1:12" ht="27.75" customHeight="1">
      <c r="A418" s="34">
        <v>408</v>
      </c>
      <c r="B418" s="73" t="s">
        <v>287</v>
      </c>
      <c r="C418" s="45">
        <v>918</v>
      </c>
      <c r="D418" s="1">
        <v>107</v>
      </c>
      <c r="E418" s="2"/>
      <c r="F418" s="4"/>
      <c r="G418" s="66"/>
      <c r="H418" s="67"/>
      <c r="I418" s="15">
        <f>I419</f>
        <v>3800</v>
      </c>
    </row>
    <row r="419" spans="1:12" ht="27.75" customHeight="1">
      <c r="A419" s="34">
        <v>409</v>
      </c>
      <c r="B419" s="73" t="s">
        <v>78</v>
      </c>
      <c r="C419" s="45">
        <v>918</v>
      </c>
      <c r="D419" s="1">
        <v>107</v>
      </c>
      <c r="E419" s="2" t="s">
        <v>288</v>
      </c>
      <c r="F419" s="4"/>
      <c r="I419" s="15">
        <f>I420</f>
        <v>3800</v>
      </c>
    </row>
    <row r="420" spans="1:12" ht="27.75" customHeight="1">
      <c r="A420" s="34">
        <v>410</v>
      </c>
      <c r="B420" s="77" t="s">
        <v>164</v>
      </c>
      <c r="C420" s="46">
        <v>918</v>
      </c>
      <c r="D420" s="3">
        <v>107</v>
      </c>
      <c r="E420" s="4" t="s">
        <v>288</v>
      </c>
      <c r="F420" s="4" t="s">
        <v>88</v>
      </c>
      <c r="I420" s="16">
        <v>3800</v>
      </c>
    </row>
    <row r="421" spans="1:12" ht="31.5">
      <c r="A421" s="34">
        <v>411</v>
      </c>
      <c r="B421" s="74" t="s">
        <v>65</v>
      </c>
      <c r="C421" s="14">
        <v>919</v>
      </c>
      <c r="D421" s="41"/>
      <c r="E421" s="105"/>
      <c r="F421" s="35"/>
      <c r="I421" s="37">
        <f>I422</f>
        <v>3309.9</v>
      </c>
    </row>
    <row r="422" spans="1:12" ht="38.25">
      <c r="A422" s="34">
        <v>412</v>
      </c>
      <c r="B422" s="73" t="s">
        <v>31</v>
      </c>
      <c r="C422" s="49">
        <v>919</v>
      </c>
      <c r="D422" s="41">
        <v>106</v>
      </c>
      <c r="E422" s="105"/>
      <c r="F422" s="35"/>
      <c r="I422" s="40">
        <f>I423+I428</f>
        <v>3309.9</v>
      </c>
    </row>
    <row r="423" spans="1:12" ht="38.25" customHeight="1">
      <c r="A423" s="34">
        <v>413</v>
      </c>
      <c r="B423" s="80" t="s">
        <v>249</v>
      </c>
      <c r="C423" s="49">
        <v>919</v>
      </c>
      <c r="D423" s="1">
        <v>106</v>
      </c>
      <c r="E423" s="2" t="s">
        <v>281</v>
      </c>
      <c r="F423" s="4"/>
      <c r="I423" s="15">
        <f>I424</f>
        <v>3269.9</v>
      </c>
    </row>
    <row r="424" spans="1:12" ht="38.25">
      <c r="A424" s="34">
        <v>414</v>
      </c>
      <c r="B424" s="83" t="s">
        <v>330</v>
      </c>
      <c r="C424" s="49">
        <v>919</v>
      </c>
      <c r="D424" s="1">
        <v>106</v>
      </c>
      <c r="E424" s="2" t="s">
        <v>282</v>
      </c>
      <c r="F424" s="4"/>
      <c r="I424" s="15">
        <f>I425</f>
        <v>3269.9</v>
      </c>
    </row>
    <row r="425" spans="1:12" ht="33" customHeight="1">
      <c r="A425" s="34">
        <v>415</v>
      </c>
      <c r="B425" s="73" t="s">
        <v>250</v>
      </c>
      <c r="C425" s="49">
        <v>919</v>
      </c>
      <c r="D425" s="1">
        <v>106</v>
      </c>
      <c r="E425" s="2" t="s">
        <v>283</v>
      </c>
      <c r="F425" s="4"/>
      <c r="I425" s="15">
        <f>I426+I427</f>
        <v>3269.9</v>
      </c>
      <c r="L425" s="54"/>
    </row>
    <row r="426" spans="1:12" ht="15" customHeight="1">
      <c r="A426" s="34">
        <v>416</v>
      </c>
      <c r="B426" s="75" t="s">
        <v>83</v>
      </c>
      <c r="C426" s="47">
        <v>919</v>
      </c>
      <c r="D426" s="3">
        <v>106</v>
      </c>
      <c r="E426" s="4" t="s">
        <v>283</v>
      </c>
      <c r="F426" s="4" t="s">
        <v>48</v>
      </c>
      <c r="I426" s="16">
        <v>2364.4</v>
      </c>
    </row>
    <row r="427" spans="1:12" ht="27" customHeight="1">
      <c r="A427" s="34">
        <v>417</v>
      </c>
      <c r="B427" s="82" t="s">
        <v>251</v>
      </c>
      <c r="C427" s="47">
        <v>919</v>
      </c>
      <c r="D427" s="3">
        <v>106</v>
      </c>
      <c r="E427" s="4" t="s">
        <v>283</v>
      </c>
      <c r="F427" s="4" t="s">
        <v>88</v>
      </c>
      <c r="I427" s="16">
        <v>905.5</v>
      </c>
    </row>
    <row r="428" spans="1:12" ht="43.5" customHeight="1">
      <c r="A428" s="34">
        <v>418</v>
      </c>
      <c r="B428" s="76" t="s">
        <v>289</v>
      </c>
      <c r="C428" s="49">
        <v>919</v>
      </c>
      <c r="D428" s="1">
        <v>113</v>
      </c>
      <c r="E428" s="2" t="s">
        <v>280</v>
      </c>
      <c r="F428" s="4"/>
      <c r="I428" s="15">
        <f>I429</f>
        <v>40</v>
      </c>
    </row>
    <row r="429" spans="1:12" ht="43.5" customHeight="1">
      <c r="A429" s="34">
        <v>419</v>
      </c>
      <c r="B429" s="76" t="s">
        <v>168</v>
      </c>
      <c r="C429" s="49">
        <v>919</v>
      </c>
      <c r="D429" s="1">
        <v>113</v>
      </c>
      <c r="E429" s="2" t="s">
        <v>284</v>
      </c>
      <c r="F429" s="4"/>
      <c r="I429" s="15">
        <f>I430</f>
        <v>40</v>
      </c>
    </row>
    <row r="430" spans="1:12" ht="15.75" customHeight="1">
      <c r="A430" s="34">
        <v>420</v>
      </c>
      <c r="B430" s="73" t="s">
        <v>290</v>
      </c>
      <c r="C430" s="49">
        <v>919</v>
      </c>
      <c r="D430" s="1">
        <v>113</v>
      </c>
      <c r="E430" s="2" t="s">
        <v>285</v>
      </c>
      <c r="F430" s="4"/>
      <c r="I430" s="15">
        <f>I431</f>
        <v>40</v>
      </c>
    </row>
    <row r="431" spans="1:12" ht="27.75" customHeight="1">
      <c r="A431" s="34">
        <v>421</v>
      </c>
      <c r="B431" s="75" t="s">
        <v>164</v>
      </c>
      <c r="C431" s="47">
        <v>919</v>
      </c>
      <c r="D431" s="3">
        <v>113</v>
      </c>
      <c r="E431" s="4" t="s">
        <v>285</v>
      </c>
      <c r="F431" s="4" t="s">
        <v>88</v>
      </c>
      <c r="I431" s="16">
        <v>40</v>
      </c>
    </row>
    <row r="432" spans="1:12" ht="15.75">
      <c r="A432" s="34">
        <v>422</v>
      </c>
      <c r="B432" s="74" t="s">
        <v>63</v>
      </c>
      <c r="C432" s="46"/>
      <c r="D432" s="100"/>
      <c r="E432" s="100"/>
      <c r="F432" s="100"/>
      <c r="G432" s="33"/>
      <c r="H432" s="32"/>
      <c r="I432" s="37">
        <f>SUM(I9+I381+I401+I417+I421)</f>
        <v>250208.22199999998</v>
      </c>
      <c r="K432" s="68"/>
      <c r="L432" s="69"/>
    </row>
    <row r="434" spans="2:12" ht="25.5" customHeight="1">
      <c r="B434" s="112" t="s">
        <v>397</v>
      </c>
      <c r="C434" s="113"/>
      <c r="D434" s="113"/>
      <c r="E434" s="113"/>
      <c r="F434" s="113"/>
      <c r="G434" s="113"/>
      <c r="H434" s="113"/>
      <c r="I434" s="113"/>
    </row>
    <row r="435" spans="2:12">
      <c r="I435" s="57"/>
      <c r="L435" s="54"/>
    </row>
    <row r="440" spans="2:12">
      <c r="K440" s="54"/>
    </row>
  </sheetData>
  <autoFilter ref="A8:N432"/>
  <mergeCells count="6">
    <mergeCell ref="B434:I434"/>
    <mergeCell ref="C1:I1"/>
    <mergeCell ref="C2:I2"/>
    <mergeCell ref="C3:I3"/>
    <mergeCell ref="C4:I4"/>
    <mergeCell ref="A6:I6"/>
  </mergeCells>
  <hyperlinks>
    <hyperlink ref="B189" r:id="rId1" display="consultantplus://offline/ref=653FF5B20CDC58A9D45918348E18CFC2550E05CD8F73CBA07CAF96C9B1FDDFA1B75E05ACA1DFEF8ER4f4K"/>
  </hyperlinks>
  <pageMargins left="0.70866141732283472" right="0.39370078740157483" top="0.55118110236220474" bottom="0.59055118110236227" header="0.31496062992125984" footer="0.31496062992125984"/>
  <pageSetup paperSize="9" scale="85" fitToHeight="1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2015-11-05T03:03:59Z</cp:lastPrinted>
  <dcterms:created xsi:type="dcterms:W3CDTF">1996-10-08T23:32:33Z</dcterms:created>
  <dcterms:modified xsi:type="dcterms:W3CDTF">2015-11-06T05:49:29Z</dcterms:modified>
</cp:coreProperties>
</file>