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_FilterDatabase" localSheetId="0" hidden="1">Прил.4!$A$8:$N$439</definedName>
    <definedName name="_xlnm.Print_Area" localSheetId="0">Прил.4!$A:$L</definedName>
  </definedNames>
  <calcPr calcId="125725"/>
</workbook>
</file>

<file path=xl/calcChain.xml><?xml version="1.0" encoding="utf-8"?>
<calcChain xmlns="http://schemas.openxmlformats.org/spreadsheetml/2006/main">
  <c r="K361" i="7"/>
  <c r="L361"/>
  <c r="J361"/>
  <c r="I361"/>
  <c r="L383"/>
  <c r="K383"/>
  <c r="J383"/>
  <c r="I383"/>
  <c r="K377"/>
  <c r="L377"/>
  <c r="J377"/>
  <c r="I377"/>
  <c r="K329"/>
  <c r="J329"/>
  <c r="I329"/>
  <c r="I341"/>
  <c r="J341"/>
  <c r="K341"/>
  <c r="K29"/>
  <c r="J29"/>
  <c r="K43"/>
  <c r="J43"/>
  <c r="K287"/>
  <c r="J287"/>
  <c r="K288"/>
  <c r="J288"/>
  <c r="K260"/>
  <c r="L63"/>
  <c r="K63"/>
  <c r="J63"/>
  <c r="I63"/>
  <c r="L11"/>
  <c r="K11"/>
  <c r="J11"/>
  <c r="I11"/>
  <c r="L12"/>
  <c r="K12"/>
  <c r="J12"/>
  <c r="I12"/>
  <c r="L13"/>
  <c r="K13"/>
  <c r="J13"/>
  <c r="L14"/>
  <c r="L373"/>
  <c r="K373"/>
  <c r="J373"/>
  <c r="I373"/>
  <c r="L375"/>
  <c r="K297"/>
  <c r="J297"/>
  <c r="L317"/>
  <c r="K317"/>
  <c r="J317"/>
  <c r="I317"/>
  <c r="L318"/>
  <c r="L319"/>
  <c r="K319"/>
  <c r="J319"/>
  <c r="I319"/>
  <c r="L320"/>
  <c r="L321"/>
  <c r="K321"/>
  <c r="J321"/>
  <c r="I321"/>
  <c r="L322"/>
  <c r="J311"/>
  <c r="J310"/>
  <c r="L305"/>
  <c r="K305"/>
  <c r="J305"/>
  <c r="I305"/>
  <c r="L306"/>
  <c r="L307"/>
  <c r="L308"/>
  <c r="K307"/>
  <c r="J307"/>
  <c r="I307"/>
  <c r="L292"/>
  <c r="K292"/>
  <c r="L293"/>
  <c r="J270"/>
  <c r="J265"/>
  <c r="J264"/>
  <c r="J237"/>
  <c r="J238"/>
  <c r="L256"/>
  <c r="K256"/>
  <c r="J256"/>
  <c r="I256"/>
  <c r="L257"/>
  <c r="L247"/>
  <c r="K247"/>
  <c r="J247"/>
  <c r="I247"/>
  <c r="L248"/>
  <c r="L243"/>
  <c r="L244"/>
  <c r="K243"/>
  <c r="J243"/>
  <c r="I243"/>
  <c r="K174"/>
  <c r="J174"/>
  <c r="L185"/>
  <c r="L186"/>
  <c r="K185"/>
  <c r="J185"/>
  <c r="I185"/>
  <c r="K170"/>
  <c r="L65"/>
  <c r="L64"/>
  <c r="K64"/>
  <c r="L25"/>
  <c r="L26"/>
  <c r="L27"/>
  <c r="L28"/>
  <c r="L33"/>
  <c r="K32"/>
  <c r="J32"/>
  <c r="L422"/>
  <c r="K421"/>
  <c r="J421"/>
  <c r="I421"/>
  <c r="K309"/>
  <c r="L312"/>
  <c r="J44"/>
  <c r="J64"/>
  <c r="J309"/>
  <c r="I260"/>
  <c r="J292"/>
  <c r="J114"/>
  <c r="J113" s="1"/>
  <c r="L374"/>
  <c r="J262"/>
  <c r="K262"/>
  <c r="L369"/>
  <c r="I366"/>
  <c r="K366"/>
  <c r="J366"/>
  <c r="J298"/>
  <c r="K298"/>
  <c r="I298"/>
  <c r="L301"/>
  <c r="L283"/>
  <c r="J282"/>
  <c r="J281" s="1"/>
  <c r="K282"/>
  <c r="I282"/>
  <c r="L270"/>
  <c r="J267"/>
  <c r="I270"/>
  <c r="I267" s="1"/>
  <c r="I266" s="1"/>
  <c r="K267"/>
  <c r="L265"/>
  <c r="I262"/>
  <c r="J239"/>
  <c r="K239"/>
  <c r="K238" s="1"/>
  <c r="I239"/>
  <c r="L242"/>
  <c r="L184"/>
  <c r="J183"/>
  <c r="K183"/>
  <c r="L183" s="1"/>
  <c r="I183"/>
  <c r="L177"/>
  <c r="J175"/>
  <c r="K175"/>
  <c r="I175"/>
  <c r="L147"/>
  <c r="J146"/>
  <c r="K146"/>
  <c r="L146" s="1"/>
  <c r="I146"/>
  <c r="J99"/>
  <c r="J98" s="1"/>
  <c r="K99"/>
  <c r="K98" s="1"/>
  <c r="I99"/>
  <c r="I98" s="1"/>
  <c r="L60"/>
  <c r="J59"/>
  <c r="J58"/>
  <c r="K59"/>
  <c r="K58"/>
  <c r="I59"/>
  <c r="I58"/>
  <c r="L49"/>
  <c r="K44"/>
  <c r="J432"/>
  <c r="J380"/>
  <c r="J379" s="1"/>
  <c r="K380"/>
  <c r="K379" s="1"/>
  <c r="K378" s="1"/>
  <c r="J371"/>
  <c r="J370" s="1"/>
  <c r="K371"/>
  <c r="K370" s="1"/>
  <c r="J364"/>
  <c r="K364"/>
  <c r="J357"/>
  <c r="K357"/>
  <c r="J354"/>
  <c r="J353" s="1"/>
  <c r="K354"/>
  <c r="K353" s="1"/>
  <c r="K352" s="1"/>
  <c r="J349"/>
  <c r="K349"/>
  <c r="J347"/>
  <c r="J346" s="1"/>
  <c r="K347"/>
  <c r="K346"/>
  <c r="J343"/>
  <c r="J342" s="1"/>
  <c r="K343"/>
  <c r="K342" s="1"/>
  <c r="J338"/>
  <c r="L338" s="1"/>
  <c r="K338"/>
  <c r="J335"/>
  <c r="K335"/>
  <c r="J332"/>
  <c r="J331" s="1"/>
  <c r="J330" s="1"/>
  <c r="K332"/>
  <c r="J327"/>
  <c r="J326" s="1"/>
  <c r="J325" s="1"/>
  <c r="J324" s="1"/>
  <c r="K327"/>
  <c r="K326" s="1"/>
  <c r="J315"/>
  <c r="K315"/>
  <c r="J313"/>
  <c r="K313"/>
  <c r="J302"/>
  <c r="K302"/>
  <c r="J290"/>
  <c r="J289" s="1"/>
  <c r="K290"/>
  <c r="K289" s="1"/>
  <c r="J285"/>
  <c r="K285"/>
  <c r="J254"/>
  <c r="K254"/>
  <c r="L254" s="1"/>
  <c r="I254"/>
  <c r="L255"/>
  <c r="K281"/>
  <c r="J276"/>
  <c r="K276"/>
  <c r="J274"/>
  <c r="K274"/>
  <c r="J272"/>
  <c r="J271" s="1"/>
  <c r="K272"/>
  <c r="K271" s="1"/>
  <c r="J266"/>
  <c r="J261"/>
  <c r="K261"/>
  <c r="J252"/>
  <c r="K252"/>
  <c r="J250"/>
  <c r="J249" s="1"/>
  <c r="K250"/>
  <c r="K249" s="1"/>
  <c r="J245"/>
  <c r="K245"/>
  <c r="J232"/>
  <c r="J231" s="1"/>
  <c r="J230" s="1"/>
  <c r="J229" s="1"/>
  <c r="J228" s="1"/>
  <c r="K232"/>
  <c r="K231" s="1"/>
  <c r="J226"/>
  <c r="J225" s="1"/>
  <c r="K226"/>
  <c r="K225" s="1"/>
  <c r="K224" s="1"/>
  <c r="K223" s="1"/>
  <c r="J221"/>
  <c r="K221"/>
  <c r="J219"/>
  <c r="K219"/>
  <c r="J216"/>
  <c r="K216"/>
  <c r="J215"/>
  <c r="K215"/>
  <c r="J214"/>
  <c r="K214"/>
  <c r="J212"/>
  <c r="K212"/>
  <c r="J210"/>
  <c r="K210"/>
  <c r="K209" s="1"/>
  <c r="K208" s="1"/>
  <c r="K207" s="1"/>
  <c r="K206" s="1"/>
  <c r="J204"/>
  <c r="K204"/>
  <c r="J202"/>
  <c r="K202"/>
  <c r="J200"/>
  <c r="K200"/>
  <c r="J198"/>
  <c r="K198"/>
  <c r="J196"/>
  <c r="K196"/>
  <c r="J194"/>
  <c r="K194"/>
  <c r="L194" s="1"/>
  <c r="J168"/>
  <c r="J191"/>
  <c r="K191"/>
  <c r="J189"/>
  <c r="K189"/>
  <c r="J187"/>
  <c r="K187"/>
  <c r="J181"/>
  <c r="K181"/>
  <c r="J178"/>
  <c r="K178"/>
  <c r="J170"/>
  <c r="K168"/>
  <c r="J162"/>
  <c r="J161" s="1"/>
  <c r="K162"/>
  <c r="J159"/>
  <c r="J158" s="1"/>
  <c r="K159"/>
  <c r="K158" s="1"/>
  <c r="J156"/>
  <c r="K156"/>
  <c r="J154"/>
  <c r="K154"/>
  <c r="J152"/>
  <c r="J151" s="1"/>
  <c r="K152"/>
  <c r="K151" s="1"/>
  <c r="J144"/>
  <c r="K144"/>
  <c r="J142"/>
  <c r="K142"/>
  <c r="J140"/>
  <c r="J139" s="1"/>
  <c r="K140"/>
  <c r="J134"/>
  <c r="K134"/>
  <c r="J132"/>
  <c r="K132"/>
  <c r="J130"/>
  <c r="K130"/>
  <c r="K128"/>
  <c r="J126"/>
  <c r="K126"/>
  <c r="J121"/>
  <c r="K121"/>
  <c r="J119"/>
  <c r="J118" s="1"/>
  <c r="J117" s="1"/>
  <c r="K119"/>
  <c r="J110"/>
  <c r="J109" s="1"/>
  <c r="K110"/>
  <c r="K109" s="1"/>
  <c r="J107"/>
  <c r="K107"/>
  <c r="J82"/>
  <c r="J426"/>
  <c r="K426"/>
  <c r="J425"/>
  <c r="J424" s="1"/>
  <c r="J105"/>
  <c r="J104" s="1"/>
  <c r="K105"/>
  <c r="K104" s="1"/>
  <c r="K103" s="1"/>
  <c r="K102" s="1"/>
  <c r="J96"/>
  <c r="K96"/>
  <c r="J93"/>
  <c r="K93"/>
  <c r="J91"/>
  <c r="K91"/>
  <c r="J88"/>
  <c r="J87" s="1"/>
  <c r="K88"/>
  <c r="K87" s="1"/>
  <c r="K86" s="1"/>
  <c r="J81"/>
  <c r="J80" s="1"/>
  <c r="K82"/>
  <c r="J78"/>
  <c r="K78"/>
  <c r="J76"/>
  <c r="J75" s="1"/>
  <c r="K76"/>
  <c r="K75" s="1"/>
  <c r="K74" s="1"/>
  <c r="J69"/>
  <c r="J68" s="1"/>
  <c r="J67" s="1"/>
  <c r="J66" s="1"/>
  <c r="K69"/>
  <c r="K68" s="1"/>
  <c r="J61"/>
  <c r="K61"/>
  <c r="J55"/>
  <c r="K55"/>
  <c r="J53"/>
  <c r="J52" s="1"/>
  <c r="K53"/>
  <c r="K52" s="1"/>
  <c r="J50"/>
  <c r="K50"/>
  <c r="J41"/>
  <c r="K41"/>
  <c r="J39"/>
  <c r="K39"/>
  <c r="K37"/>
  <c r="J37"/>
  <c r="L37" s="1"/>
  <c r="J31"/>
  <c r="J27"/>
  <c r="J26" s="1"/>
  <c r="J25" s="1"/>
  <c r="K27"/>
  <c r="K26" s="1"/>
  <c r="K25" s="1"/>
  <c r="K23"/>
  <c r="K22" s="1"/>
  <c r="J23"/>
  <c r="J20"/>
  <c r="J19" s="1"/>
  <c r="K20"/>
  <c r="K19" s="1"/>
  <c r="J386"/>
  <c r="J385" s="1"/>
  <c r="K386"/>
  <c r="J391"/>
  <c r="K391"/>
  <c r="K390" s="1"/>
  <c r="J395"/>
  <c r="J394" s="1"/>
  <c r="K395"/>
  <c r="K394" s="1"/>
  <c r="K393" s="1"/>
  <c r="J398"/>
  <c r="J397" s="1"/>
  <c r="K398"/>
  <c r="K397" s="1"/>
  <c r="J402"/>
  <c r="J401" s="1"/>
  <c r="J400" s="1"/>
  <c r="K402"/>
  <c r="K401" s="1"/>
  <c r="J406"/>
  <c r="J405" s="1"/>
  <c r="K406"/>
  <c r="K405" s="1"/>
  <c r="K404" s="1"/>
  <c r="J420"/>
  <c r="J417"/>
  <c r="J416" s="1"/>
  <c r="K417"/>
  <c r="J413"/>
  <c r="K413"/>
  <c r="J411"/>
  <c r="K411"/>
  <c r="K432"/>
  <c r="J437"/>
  <c r="K437"/>
  <c r="K436" s="1"/>
  <c r="L18"/>
  <c r="L21"/>
  <c r="L24"/>
  <c r="L427"/>
  <c r="L34"/>
  <c r="L38"/>
  <c r="L40"/>
  <c r="L42"/>
  <c r="L45"/>
  <c r="L47"/>
  <c r="L51"/>
  <c r="L54"/>
  <c r="L56"/>
  <c r="L57"/>
  <c r="L62"/>
  <c r="L70"/>
  <c r="L71"/>
  <c r="L77"/>
  <c r="L79"/>
  <c r="L84"/>
  <c r="L89"/>
  <c r="L90"/>
  <c r="L92"/>
  <c r="L106"/>
  <c r="L107"/>
  <c r="L108"/>
  <c r="L110"/>
  <c r="L111"/>
  <c r="L122"/>
  <c r="L127"/>
  <c r="L130"/>
  <c r="L131"/>
  <c r="L132"/>
  <c r="L133"/>
  <c r="L135"/>
  <c r="L141"/>
  <c r="L143"/>
  <c r="L144"/>
  <c r="L145"/>
  <c r="L152"/>
  <c r="L153"/>
  <c r="L154"/>
  <c r="L155"/>
  <c r="L156"/>
  <c r="L157"/>
  <c r="L160"/>
  <c r="L171"/>
  <c r="L176"/>
  <c r="L179"/>
  <c r="L182"/>
  <c r="L190"/>
  <c r="L195"/>
  <c r="L199"/>
  <c r="L200"/>
  <c r="L201"/>
  <c r="L203"/>
  <c r="L205"/>
  <c r="L211"/>
  <c r="L213"/>
  <c r="L218"/>
  <c r="L227"/>
  <c r="L233"/>
  <c r="L240"/>
  <c r="L241"/>
  <c r="L246"/>
  <c r="L250"/>
  <c r="L251"/>
  <c r="L252"/>
  <c r="L253"/>
  <c r="L263"/>
  <c r="L264"/>
  <c r="L268"/>
  <c r="L269"/>
  <c r="L273"/>
  <c r="L275"/>
  <c r="L277"/>
  <c r="L284"/>
  <c r="L286"/>
  <c r="L291"/>
  <c r="L299"/>
  <c r="L300"/>
  <c r="L303"/>
  <c r="L304"/>
  <c r="L309"/>
  <c r="L310"/>
  <c r="L311"/>
  <c r="L314"/>
  <c r="L315"/>
  <c r="L316"/>
  <c r="L328"/>
  <c r="L333"/>
  <c r="L334"/>
  <c r="L336"/>
  <c r="L337"/>
  <c r="L339"/>
  <c r="L340"/>
  <c r="L343"/>
  <c r="L344"/>
  <c r="L345"/>
  <c r="L349"/>
  <c r="L350"/>
  <c r="L354"/>
  <c r="L355"/>
  <c r="L356"/>
  <c r="L357"/>
  <c r="L358"/>
  <c r="L359"/>
  <c r="L364"/>
  <c r="L365"/>
  <c r="L367"/>
  <c r="L368"/>
  <c r="L371"/>
  <c r="L372"/>
  <c r="L380"/>
  <c r="L381"/>
  <c r="L387"/>
  <c r="L392"/>
  <c r="L396"/>
  <c r="L398"/>
  <c r="L399"/>
  <c r="L403"/>
  <c r="L412"/>
  <c r="L414"/>
  <c r="L415"/>
  <c r="L423"/>
  <c r="L433"/>
  <c r="L434"/>
  <c r="L438"/>
  <c r="J17"/>
  <c r="K17"/>
  <c r="I420"/>
  <c r="I419" s="1"/>
  <c r="I396"/>
  <c r="I395" s="1"/>
  <c r="I394" s="1"/>
  <c r="I393" s="1"/>
  <c r="I399"/>
  <c r="I398" s="1"/>
  <c r="I397" s="1"/>
  <c r="I403"/>
  <c r="I120"/>
  <c r="I119" s="1"/>
  <c r="I24"/>
  <c r="I364"/>
  <c r="I204"/>
  <c r="I245"/>
  <c r="I200"/>
  <c r="I202"/>
  <c r="I347"/>
  <c r="I346" s="1"/>
  <c r="I303"/>
  <c r="I302" s="1"/>
  <c r="I32"/>
  <c r="I31" s="1"/>
  <c r="I30" s="1"/>
  <c r="I406"/>
  <c r="I405" s="1"/>
  <c r="I404" s="1"/>
  <c r="I437"/>
  <c r="I436" s="1"/>
  <c r="I435" s="1"/>
  <c r="I144"/>
  <c r="I198"/>
  <c r="I196"/>
  <c r="I194"/>
  <c r="I191"/>
  <c r="I189"/>
  <c r="I187"/>
  <c r="I159"/>
  <c r="I158" s="1"/>
  <c r="I134"/>
  <c r="I96"/>
  <c r="I90"/>
  <c r="I88" s="1"/>
  <c r="I426"/>
  <c r="I425" s="1"/>
  <c r="I424" s="1"/>
  <c r="I413"/>
  <c r="I417"/>
  <c r="I416" s="1"/>
  <c r="I386"/>
  <c r="I385" s="1"/>
  <c r="I384" s="1"/>
  <c r="I382" s="1"/>
  <c r="I380"/>
  <c r="I379" s="1"/>
  <c r="I378" s="1"/>
  <c r="I376" s="1"/>
  <c r="I371"/>
  <c r="I370" s="1"/>
  <c r="I357"/>
  <c r="I354"/>
  <c r="I349"/>
  <c r="I343"/>
  <c r="I342"/>
  <c r="I338"/>
  <c r="I335"/>
  <c r="I332"/>
  <c r="I327"/>
  <c r="I326" s="1"/>
  <c r="I325" s="1"/>
  <c r="I324" s="1"/>
  <c r="I315"/>
  <c r="I313"/>
  <c r="I309"/>
  <c r="I290"/>
  <c r="I289" s="1"/>
  <c r="I288" s="1"/>
  <c r="I287" s="1"/>
  <c r="I285"/>
  <c r="I281"/>
  <c r="I276"/>
  <c r="I274"/>
  <c r="I272"/>
  <c r="I271" s="1"/>
  <c r="I261"/>
  <c r="I252"/>
  <c r="I250"/>
  <c r="I238"/>
  <c r="I232"/>
  <c r="I231" s="1"/>
  <c r="I230" s="1"/>
  <c r="I229" s="1"/>
  <c r="I228" s="1"/>
  <c r="I226"/>
  <c r="I225" s="1"/>
  <c r="I224" s="1"/>
  <c r="I223" s="1"/>
  <c r="I221"/>
  <c r="I219"/>
  <c r="I216"/>
  <c r="I215"/>
  <c r="I214" s="1"/>
  <c r="I212"/>
  <c r="I210"/>
  <c r="I181"/>
  <c r="I178"/>
  <c r="I170"/>
  <c r="I168"/>
  <c r="I162"/>
  <c r="I161" s="1"/>
  <c r="I156"/>
  <c r="I154"/>
  <c r="I152"/>
  <c r="I142"/>
  <c r="I140"/>
  <c r="I139"/>
  <c r="I138" s="1"/>
  <c r="I137" s="1"/>
  <c r="I136" s="1"/>
  <c r="I132"/>
  <c r="I130"/>
  <c r="I128"/>
  <c r="I126"/>
  <c r="I121"/>
  <c r="I110"/>
  <c r="I109" s="1"/>
  <c r="I107"/>
  <c r="I105"/>
  <c r="I104" s="1"/>
  <c r="I103" s="1"/>
  <c r="I102" s="1"/>
  <c r="I93"/>
  <c r="I91"/>
  <c r="I82"/>
  <c r="I81" s="1"/>
  <c r="I80" s="1"/>
  <c r="I78"/>
  <c r="I76"/>
  <c r="I75"/>
  <c r="I74" s="1"/>
  <c r="I69"/>
  <c r="I68"/>
  <c r="I67" s="1"/>
  <c r="I66" s="1"/>
  <c r="I61"/>
  <c r="I55"/>
  <c r="I53"/>
  <c r="I52"/>
  <c r="I50"/>
  <c r="I48"/>
  <c r="I44" s="1"/>
  <c r="I41"/>
  <c r="I39"/>
  <c r="I37"/>
  <c r="I27"/>
  <c r="I26" s="1"/>
  <c r="I25" s="1"/>
  <c r="I23"/>
  <c r="I22" s="1"/>
  <c r="I20"/>
  <c r="I19" s="1"/>
  <c r="I17"/>
  <c r="I432"/>
  <c r="I431" s="1"/>
  <c r="I430" s="1"/>
  <c r="I429" s="1"/>
  <c r="I428" s="1"/>
  <c r="I411"/>
  <c r="I391"/>
  <c r="I390" s="1"/>
  <c r="I389" s="1"/>
  <c r="I402"/>
  <c r="I401"/>
  <c r="I400" s="1"/>
  <c r="L262"/>
  <c r="K280"/>
  <c r="L272"/>
  <c r="J193"/>
  <c r="J173" s="1"/>
  <c r="J172" s="1"/>
  <c r="L181"/>
  <c r="L170"/>
  <c r="L169"/>
  <c r="L168"/>
  <c r="L159"/>
  <c r="L134"/>
  <c r="L105"/>
  <c r="L55"/>
  <c r="K36"/>
  <c r="L17"/>
  <c r="L20"/>
  <c r="L402"/>
  <c r="L76"/>
  <c r="K331"/>
  <c r="K330" s="1"/>
  <c r="L298"/>
  <c r="L226"/>
  <c r="L232"/>
  <c r="L198"/>
  <c r="K118"/>
  <c r="K117" s="1"/>
  <c r="K116" s="1"/>
  <c r="L395"/>
  <c r="I193"/>
  <c r="I174" s="1"/>
  <c r="I173" s="1"/>
  <c r="I172" s="1"/>
  <c r="L53"/>
  <c r="L39"/>
  <c r="L41"/>
  <c r="L50"/>
  <c r="L61"/>
  <c r="L121"/>
  <c r="L178"/>
  <c r="L204"/>
  <c r="L212"/>
  <c r="L245"/>
  <c r="I36"/>
  <c r="I125"/>
  <c r="I124" s="1"/>
  <c r="I123" s="1"/>
  <c r="I249"/>
  <c r="I237" s="1"/>
  <c r="I236" s="1"/>
  <c r="I235" s="1"/>
  <c r="I280"/>
  <c r="I279" s="1"/>
  <c r="I331"/>
  <c r="I330" s="1"/>
  <c r="L413"/>
  <c r="L78"/>
  <c r="L58"/>
  <c r="L126"/>
  <c r="L142"/>
  <c r="L202"/>
  <c r="L335"/>
  <c r="L332"/>
  <c r="L313"/>
  <c r="J296"/>
  <c r="L302"/>
  <c r="L282"/>
  <c r="K279"/>
  <c r="L261"/>
  <c r="L239"/>
  <c r="L216"/>
  <c r="J209"/>
  <c r="J208" s="1"/>
  <c r="L189"/>
  <c r="K125"/>
  <c r="K124" s="1"/>
  <c r="K123" s="1"/>
  <c r="L59"/>
  <c r="J436"/>
  <c r="J435" s="1"/>
  <c r="L437"/>
  <c r="L391"/>
  <c r="J390"/>
  <c r="J22"/>
  <c r="L23"/>
  <c r="J167"/>
  <c r="J166" s="1"/>
  <c r="J165" s="1"/>
  <c r="K296"/>
  <c r="K295" s="1"/>
  <c r="K294" s="1"/>
  <c r="L83"/>
  <c r="K431"/>
  <c r="K430" s="1"/>
  <c r="L411"/>
  <c r="K416"/>
  <c r="K420"/>
  <c r="K419" s="1"/>
  <c r="K385"/>
  <c r="K384" s="1"/>
  <c r="K382" s="1"/>
  <c r="L386"/>
  <c r="K31"/>
  <c r="K30" s="1"/>
  <c r="L32"/>
  <c r="K81"/>
  <c r="L81" s="1"/>
  <c r="K161"/>
  <c r="L175"/>
  <c r="J128"/>
  <c r="L128" s="1"/>
  <c r="L129"/>
  <c r="K139"/>
  <c r="K138" s="1"/>
  <c r="K137" s="1"/>
  <c r="K136" s="1"/>
  <c r="L426"/>
  <c r="K425"/>
  <c r="K424" s="1"/>
  <c r="L424" s="1"/>
  <c r="K80"/>
  <c r="J389"/>
  <c r="L327"/>
  <c r="L82" l="1"/>
  <c r="L421"/>
  <c r="L397"/>
  <c r="L289"/>
  <c r="K237"/>
  <c r="L238"/>
  <c r="J260"/>
  <c r="J259" s="1"/>
  <c r="J258" s="1"/>
  <c r="L210"/>
  <c r="K167"/>
  <c r="K166" s="1"/>
  <c r="L166" s="1"/>
  <c r="L91"/>
  <c r="L88"/>
  <c r="L425"/>
  <c r="K389"/>
  <c r="L390"/>
  <c r="L342"/>
  <c r="L331"/>
  <c r="L69"/>
  <c r="L290"/>
  <c r="L341"/>
  <c r="L297"/>
  <c r="K73"/>
  <c r="J410"/>
  <c r="L140"/>
  <c r="K193"/>
  <c r="K173" s="1"/>
  <c r="L173" s="1"/>
  <c r="L274"/>
  <c r="L276"/>
  <c r="L370"/>
  <c r="J384"/>
  <c r="L385"/>
  <c r="L353"/>
  <c r="J352"/>
  <c r="J351" s="1"/>
  <c r="J125"/>
  <c r="I410"/>
  <c r="I409" s="1"/>
  <c r="I408" s="1"/>
  <c r="L19"/>
  <c r="L80"/>
  <c r="I388"/>
  <c r="L285"/>
  <c r="L271"/>
  <c r="L209"/>
  <c r="L208"/>
  <c r="J207"/>
  <c r="L207" s="1"/>
  <c r="J35"/>
  <c r="J16"/>
  <c r="J15" s="1"/>
  <c r="J280"/>
  <c r="L281"/>
  <c r="K172"/>
  <c r="L172" s="1"/>
  <c r="J419"/>
  <c r="L419" s="1"/>
  <c r="L420"/>
  <c r="K67"/>
  <c r="L68"/>
  <c r="K325"/>
  <c r="L325" s="1"/>
  <c r="L326"/>
  <c r="K266"/>
  <c r="K258" s="1"/>
  <c r="L267"/>
  <c r="I101"/>
  <c r="I16"/>
  <c r="I15" s="1"/>
  <c r="I151"/>
  <c r="I150" s="1"/>
  <c r="I149" s="1"/>
  <c r="I148" s="1"/>
  <c r="I167"/>
  <c r="I166" s="1"/>
  <c r="I165" s="1"/>
  <c r="I164" s="1"/>
  <c r="I209"/>
  <c r="I208" s="1"/>
  <c r="I207" s="1"/>
  <c r="I206" s="1"/>
  <c r="I353"/>
  <c r="I352" s="1"/>
  <c r="I351" s="1"/>
  <c r="I87"/>
  <c r="I86" s="1"/>
  <c r="I85" s="1"/>
  <c r="I323"/>
  <c r="L36"/>
  <c r="L158"/>
  <c r="L44"/>
  <c r="J363"/>
  <c r="J362" s="1"/>
  <c r="J360" s="1"/>
  <c r="I363"/>
  <c r="I362" s="1"/>
  <c r="I360" s="1"/>
  <c r="I278"/>
  <c r="L118"/>
  <c r="I297"/>
  <c r="I296" s="1"/>
  <c r="I295" s="1"/>
  <c r="I294" s="1"/>
  <c r="I118"/>
  <c r="I117" s="1"/>
  <c r="I116" s="1"/>
  <c r="K35"/>
  <c r="J150"/>
  <c r="J236"/>
  <c r="J235" s="1"/>
  <c r="I259"/>
  <c r="I258" s="1"/>
  <c r="J295"/>
  <c r="L296"/>
  <c r="L330"/>
  <c r="J404"/>
  <c r="J393"/>
  <c r="L394"/>
  <c r="K16"/>
  <c r="L22"/>
  <c r="L109"/>
  <c r="K101"/>
  <c r="L151"/>
  <c r="K150"/>
  <c r="L231"/>
  <c r="K230"/>
  <c r="L249"/>
  <c r="K351"/>
  <c r="L351" s="1"/>
  <c r="K376"/>
  <c r="J378"/>
  <c r="J376" s="1"/>
  <c r="L379"/>
  <c r="L366"/>
  <c r="L436"/>
  <c r="K435"/>
  <c r="L435" s="1"/>
  <c r="K400"/>
  <c r="L400" s="1"/>
  <c r="L401"/>
  <c r="L389"/>
  <c r="L384"/>
  <c r="J382"/>
  <c r="L382" s="1"/>
  <c r="J30"/>
  <c r="L31"/>
  <c r="J74"/>
  <c r="L75"/>
  <c r="K85"/>
  <c r="J86"/>
  <c r="J85" s="1"/>
  <c r="L87"/>
  <c r="J103"/>
  <c r="L104"/>
  <c r="J116"/>
  <c r="L117"/>
  <c r="J138"/>
  <c r="L139"/>
  <c r="J224"/>
  <c r="L225"/>
  <c r="L288"/>
  <c r="K324"/>
  <c r="L432"/>
  <c r="J431"/>
  <c r="I43"/>
  <c r="I35" s="1"/>
  <c r="I29" s="1"/>
  <c r="I73"/>
  <c r="I72" s="1"/>
  <c r="I112"/>
  <c r="J149"/>
  <c r="J148" s="1"/>
  <c r="K410"/>
  <c r="L52"/>
  <c r="K363"/>
  <c r="K165" l="1"/>
  <c r="L167"/>
  <c r="L329"/>
  <c r="K278"/>
  <c r="J10"/>
  <c r="L43"/>
  <c r="L376"/>
  <c r="L193"/>
  <c r="L174"/>
  <c r="L125"/>
  <c r="J124"/>
  <c r="J409"/>
  <c r="J408" s="1"/>
  <c r="I10"/>
  <c r="K388"/>
  <c r="L352"/>
  <c r="I234"/>
  <c r="J323"/>
  <c r="J206"/>
  <c r="L206" s="1"/>
  <c r="J279"/>
  <c r="L279" s="1"/>
  <c r="L280"/>
  <c r="J278"/>
  <c r="L266"/>
  <c r="K66"/>
  <c r="L66" s="1"/>
  <c r="L67"/>
  <c r="K362"/>
  <c r="L363"/>
  <c r="K409"/>
  <c r="L410"/>
  <c r="J430"/>
  <c r="L431"/>
  <c r="K323"/>
  <c r="L323" s="1"/>
  <c r="L324"/>
  <c r="L85"/>
  <c r="K72"/>
  <c r="K10"/>
  <c r="L35"/>
  <c r="K229"/>
  <c r="L230"/>
  <c r="L150"/>
  <c r="K149"/>
  <c r="J223"/>
  <c r="L224"/>
  <c r="J137"/>
  <c r="L138"/>
  <c r="L103"/>
  <c r="J102"/>
  <c r="L74"/>
  <c r="J73"/>
  <c r="L30"/>
  <c r="K164"/>
  <c r="L165"/>
  <c r="L237"/>
  <c r="K236"/>
  <c r="K15"/>
  <c r="L16"/>
  <c r="J388"/>
  <c r="L393"/>
  <c r="L295"/>
  <c r="J294"/>
  <c r="L294" s="1"/>
  <c r="K429"/>
  <c r="L86"/>
  <c r="L116"/>
  <c r="L378"/>
  <c r="L388" l="1"/>
  <c r="L287"/>
  <c r="I9"/>
  <c r="I439" s="1"/>
  <c r="J123"/>
  <c r="L124"/>
  <c r="K259"/>
  <c r="L260"/>
  <c r="J234"/>
  <c r="L278"/>
  <c r="K428"/>
  <c r="L236"/>
  <c r="K235"/>
  <c r="L73"/>
  <c r="J101"/>
  <c r="L101" s="1"/>
  <c r="L102"/>
  <c r="K148"/>
  <c r="L149"/>
  <c r="L15"/>
  <c r="J136"/>
  <c r="L137"/>
  <c r="L223"/>
  <c r="J164"/>
  <c r="L164" s="1"/>
  <c r="K228"/>
  <c r="L228" s="1"/>
  <c r="L229"/>
  <c r="L430"/>
  <c r="J429"/>
  <c r="J428" s="1"/>
  <c r="K408"/>
  <c r="L408" s="1"/>
  <c r="L409"/>
  <c r="K360"/>
  <c r="L360" s="1"/>
  <c r="L362"/>
  <c r="L29"/>
  <c r="L123" l="1"/>
  <c r="J112"/>
  <c r="L258"/>
  <c r="L259"/>
  <c r="L136"/>
  <c r="L148"/>
  <c r="K112"/>
  <c r="L428"/>
  <c r="J72"/>
  <c r="J9" s="1"/>
  <c r="L10"/>
  <c r="L235"/>
  <c r="K234"/>
  <c r="L429"/>
  <c r="L234" l="1"/>
  <c r="K9"/>
  <c r="K439" s="1"/>
  <c r="L72"/>
  <c r="J439"/>
  <c r="L112"/>
  <c r="L439" l="1"/>
  <c r="L9"/>
</calcChain>
</file>

<file path=xl/comments1.xml><?xml version="1.0" encoding="utf-8"?>
<comments xmlns="http://schemas.openxmlformats.org/spreadsheetml/2006/main">
  <authors>
    <author>User</author>
  </authors>
  <commentList>
    <comment ref="F348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322
</t>
        </r>
      </text>
    </comment>
  </commentList>
</comments>
</file>

<file path=xl/sharedStrings.xml><?xml version="1.0" encoding="utf-8"?>
<sst xmlns="http://schemas.openxmlformats.org/spreadsheetml/2006/main" count="990" uniqueCount="406">
  <si>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</si>
  <si>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</si>
  <si>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</si>
  <si>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</si>
  <si>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</si>
  <si>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</si>
  <si>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</si>
  <si>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</si>
  <si>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</si>
  <si>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</si>
  <si>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</si>
  <si>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</si>
  <si>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</si>
  <si>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</si>
  <si>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</si>
  <si>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</si>
  <si>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</si>
  <si>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</si>
  <si>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</si>
  <si>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</si>
  <si>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</si>
  <si>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</si>
  <si>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</si>
  <si>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</si>
  <si>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</si>
  <si>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</si>
  <si>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</si>
  <si>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</si>
  <si>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</si>
  <si>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</si>
  <si>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</si>
  <si>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</si>
  <si>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</si>
  <si>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</si>
  <si>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</si>
  <si>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</si>
  <si>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Глава местной администрации (исполнительно-распорядительного органа муниципального образования)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</si>
  <si>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</si>
  <si>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</si>
  <si>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</si>
  <si>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</si>
  <si>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710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</si>
  <si>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</si>
  <si>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</si>
  <si>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</si>
  <si>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</si>
  <si>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</si>
  <si>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</si>
  <si>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</si>
  <si>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</si>
  <si>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</si>
  <si>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</si>
  <si>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</si>
  <si>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</si>
  <si>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</si>
  <si>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Дорожное хозяйство (дорожные фонды)</t>
  </si>
  <si>
    <t>410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</si>
  <si>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</si>
  <si>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</si>
  <si>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</si>
  <si>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</si>
  <si>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Дума Махнёвского муниципального образования</t>
  </si>
  <si>
    <t>Администрация Махнёвского муниципального образования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</si>
  <si>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</si>
  <si>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</si>
  <si>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</si>
  <si>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Функционирование высшего должностного лица субъекта Российской Федерации и муниципального образования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</si>
  <si>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</si>
  <si>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</si>
  <si>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</si>
  <si>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</si>
  <si>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</si>
  <si>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</si>
  <si>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</si>
  <si>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</si>
  <si>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7000000</t>
  </si>
  <si>
    <t>7002102</t>
  </si>
  <si>
    <t>7002103</t>
  </si>
  <si>
    <t>7002104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</si>
  <si>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</si>
  <si>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</si>
  <si>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</si>
  <si>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7002010</t>
  </si>
  <si>
    <t>0100000</t>
  </si>
  <si>
    <t>0122000</t>
  </si>
  <si>
    <t>0122001</t>
  </si>
  <si>
    <t>240</t>
  </si>
  <si>
    <t>0122002</t>
  </si>
  <si>
    <t>0122003</t>
  </si>
  <si>
    <t>0112000</t>
  </si>
  <si>
    <t>0112012</t>
  </si>
  <si>
    <t>0112013</t>
  </si>
  <si>
    <t>0110000</t>
  </si>
  <si>
    <t>0114110</t>
  </si>
  <si>
    <t>0114120</t>
  </si>
  <si>
    <t>0112060</t>
  </si>
  <si>
    <t>7002107</t>
  </si>
  <si>
    <t>7005118</t>
  </si>
  <si>
    <t>01Б2000</t>
  </si>
  <si>
    <t>01Б2010</t>
  </si>
  <si>
    <t>01Б2020</t>
  </si>
  <si>
    <t>01Г2000</t>
  </si>
  <si>
    <t>01Г2210</t>
  </si>
  <si>
    <t>01Г2220</t>
  </si>
  <si>
    <t>01Г2230</t>
  </si>
  <si>
    <t>0192200</t>
  </si>
  <si>
    <t>0192230</t>
  </si>
  <si>
    <t>0192232</t>
  </si>
  <si>
    <t>0192233</t>
  </si>
  <si>
    <t>0132201</t>
  </si>
  <si>
    <t>0152310</t>
  </si>
  <si>
    <t>0152320</t>
  </si>
  <si>
    <t>0152330</t>
  </si>
  <si>
    <t>0152340</t>
  </si>
  <si>
    <t>0152350</t>
  </si>
  <si>
    <t>0152370</t>
  </si>
  <si>
    <t>0152371</t>
  </si>
  <si>
    <t>0152373</t>
  </si>
  <si>
    <t>0152374</t>
  </si>
  <si>
    <t>0152375</t>
  </si>
  <si>
    <t>0152376</t>
  </si>
  <si>
    <t>0152377</t>
  </si>
  <si>
    <t>01И2300</t>
  </si>
  <si>
    <t>0182200</t>
  </si>
  <si>
    <t>0182220</t>
  </si>
  <si>
    <t>0160000</t>
  </si>
  <si>
    <t>0162510</t>
  </si>
  <si>
    <t>0162511</t>
  </si>
  <si>
    <t>0164510</t>
  </si>
  <si>
    <t>0164511</t>
  </si>
  <si>
    <t>0164512</t>
  </si>
  <si>
    <t>0162520</t>
  </si>
  <si>
    <t>0162521</t>
  </si>
  <si>
    <t>0162530</t>
  </si>
  <si>
    <t>0162531</t>
  </si>
  <si>
    <t>0164530</t>
  </si>
  <si>
    <t>0164531</t>
  </si>
  <si>
    <t>0164532</t>
  </si>
  <si>
    <t>0164540</t>
  </si>
  <si>
    <t>0162532</t>
  </si>
  <si>
    <t>0164560</t>
  </si>
  <si>
    <t>0192000</t>
  </si>
  <si>
    <t>0192530</t>
  </si>
  <si>
    <t>0172610</t>
  </si>
  <si>
    <t>0172620</t>
  </si>
  <si>
    <t>0172630</t>
  </si>
  <si>
    <t>0172650</t>
  </si>
  <si>
    <t>0172660</t>
  </si>
  <si>
    <t>0112930</t>
  </si>
  <si>
    <t>01Я0000</t>
  </si>
  <si>
    <t>01Я5250</t>
  </si>
  <si>
    <t>01Я4910</t>
  </si>
  <si>
    <t>01Я4920</t>
  </si>
  <si>
    <t>0192820</t>
  </si>
  <si>
    <t>0192840</t>
  </si>
  <si>
    <t>0192842</t>
  </si>
  <si>
    <t>0112020</t>
  </si>
  <si>
    <t>7002108</t>
  </si>
  <si>
    <t>0112140</t>
  </si>
  <si>
    <r>
      <t>Подпрограмма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</si>
  <si>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Проведение инвентаризации и паспортизации объектов недвижимого имущества</t>
  </si>
  <si>
    <t>Иные закупки товаров, работ и услуг для обеспечения муниципальных нужд</t>
  </si>
  <si>
    <t>Оценка рыночной стоимости муниципальной собственности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</si>
  <si>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</si>
  <si>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 xml:space="preserve">Подпрограмма «Общегосударственные вопросы» 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</si>
  <si>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</si>
  <si>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</si>
  <si>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</si>
  <si>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Бюджетные инвестиции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</si>
  <si>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</si>
  <si>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</si>
  <si>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</si>
  <si>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</si>
  <si>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</si>
  <si>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Подпрограмма «Развитие жилищно-коммунального хозяйства и благоустройства Махнёвского муниципального образования на 2014-2020 годы»</t>
  </si>
  <si>
    <t>Подпрограмма "Обеспечение мероприятий по гражданской обороне и предупреждение, ликвидация чрезвычайных ситуаций"</t>
  </si>
  <si>
    <t>Выполнение мероприятий по гражданской обороне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</si>
  <si>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</si>
  <si>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Выполнение работ  в сфере обеспечения пожарной безопасности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</si>
  <si>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</si>
  <si>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</si>
  <si>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 xml:space="preserve">Подпрограмма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</si>
  <si>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</si>
  <si>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</si>
  <si>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</si>
  <si>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 xml:space="preserve">Подпрограмма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</si>
  <si>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Предоставление субсидии юридическим лицам на организацию автомобильного транспорта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</si>
  <si>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</si>
  <si>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</si>
  <si>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</si>
  <si>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Капитальный ремонт дорог общего пользования местного значения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</si>
  <si>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</si>
  <si>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</si>
  <si>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 xml:space="preserve">Совершенствование информационно-технической инфраструктуры </t>
  </si>
  <si>
    <t xml:space="preserve">            Содействие развитию субъектов малого и среднего предпринимательства на территории Махнёвского муниципального образования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</si>
  <si>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на приобретение основных и оборотных средств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</si>
  <si>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</si>
  <si>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</si>
  <si>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 xml:space="preserve">Капитальный ремонт муниципального имущества </t>
  </si>
  <si>
    <t>Ликвидация аварийного и ветхого  жилого фонда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</si>
  <si>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</si>
  <si>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</si>
  <si>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Развитие комплексного благоустройства и озеленения территории </t>
  </si>
  <si>
    <t>Озеленение</t>
  </si>
  <si>
    <t xml:space="preserve">Прочие мероприятия по благоустройству территории </t>
  </si>
  <si>
    <t>Благоустройство дворовых территорий</t>
  </si>
  <si>
    <t>Подпрограмма "Инженерное обустройство земельных участков под жилищное строительство в Махнёвском муниципальном образовании"</t>
  </si>
  <si>
    <t xml:space="preserve">Предоставление гражданам бесплатных однократных земельных участков </t>
  </si>
  <si>
    <t xml:space="preserve">Подпрограмма «Экология и природные ресурсы Махнёвского муниципального образования на 2014 - 2020 годы»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</si>
  <si>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</si>
  <si>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 xml:space="preserve">Подпрограмма «Развитие системы образования Махнёвского муниципального образования на 2014-2020 годы» 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</si>
  <si>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</si>
  <si>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</si>
  <si>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</si>
  <si>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</si>
  <si>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</si>
  <si>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</si>
  <si>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</si>
  <si>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</si>
  <si>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</si>
  <si>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</si>
  <si>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</si>
  <si>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</si>
  <si>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</si>
  <si>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</si>
  <si>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</si>
  <si>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 xml:space="preserve">Подпрограмма «Развитие культуры на территории Махнёвского муниципального образования на 2014-2020 годы»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</si>
  <si>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</si>
  <si>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</si>
  <si>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</si>
  <si>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</si>
  <si>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</si>
  <si>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</si>
  <si>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Подпрограмма "Социальная поддержка населения Махнёвского МО"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</si>
  <si>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</si>
  <si>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</si>
  <si>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</si>
  <si>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</si>
  <si>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</si>
  <si>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</si>
  <si>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</si>
  <si>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доступности к спортивной инфраструктуре Махнёвского муниципального образования                                                             </t>
  </si>
  <si>
    <t xml:space="preserve">Укрепление материально-технической базы учреждений физической культуры  и спорта                                                                           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</si>
  <si>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</si>
  <si>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</si>
  <si>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</si>
  <si>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Обслуживание муниципального долга (уплата процентов по кредиту)                           </t>
  </si>
  <si>
    <t>Обеспечение деятельности государственных органов (центральный аппарат)</t>
  </si>
  <si>
    <t>7002101</t>
  </si>
  <si>
    <t>7002105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</si>
  <si>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</si>
  <si>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 xml:space="preserve">Обеспечение деятельности муниципальных  органов (центральный аппарат)     </t>
  </si>
  <si>
    <t>Приобретение контейнеров и благоустройство территории  под ними</t>
  </si>
  <si>
    <t>0150000</t>
  </si>
  <si>
    <t>0170000</t>
  </si>
  <si>
    <t>7002910</t>
  </si>
  <si>
    <t>7002109</t>
  </si>
  <si>
    <t>Приобретение мотопомп для труднодоступных населенных пунктов Махнёвского муниципального образования</t>
  </si>
  <si>
    <t>01Г2240</t>
  </si>
  <si>
    <t xml:space="preserve">Подпрограмма «Развитие информационного общества на территории  Махнёвском муниципальном образовании  до 2020 года» </t>
  </si>
  <si>
    <t xml:space="preserve">Подпрограмма «Поддержка малого и среднего предпринимательства и развитие торговли в Махнёвском муниципальном образовании на 2014-2020 годы»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</si>
  <si>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</si>
  <si>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Создание условий для наиболее полного удовлетворения спроса населения на потребительские товары и услуги</t>
  </si>
  <si>
    <t xml:space="preserve">Реализация комплекса мер, направленных на повышение экономической и физической доступности товаров, качества и культуры торгового обслуживания населения Махнёвского муниципального образования </t>
  </si>
  <si>
    <t xml:space="preserve">Схема теплоснабжения, водоснабжения  Махнёвского муниципального образования </t>
  </si>
  <si>
    <t>Разработка проекта строительства полигона твердых бытовых отходов</t>
  </si>
  <si>
    <t>0152380</t>
  </si>
  <si>
    <t>Энергообеспечение п. Калач</t>
  </si>
  <si>
    <t>0152390</t>
  </si>
  <si>
    <t>Приобретение коммунальной техники для нужд муниципального образования</t>
  </si>
  <si>
    <t xml:space="preserve">Разработка проекта строительства станций биологической очистки питьевой воды источников питьевого водоснабжения </t>
  </si>
  <si>
    <t>01523Ж0</t>
  </si>
  <si>
    <t>01523И0</t>
  </si>
  <si>
    <t>Приведение качества питьевой воды, подоваемой населению, в соответствие с действующими требованиями государственных санитарно-эпидемиологических правил и нормативов</t>
  </si>
  <si>
    <t>01523И1</t>
  </si>
  <si>
    <t xml:space="preserve">Строительство станций биологической очистки питьевой воды источников питьевого водоснабжения </t>
  </si>
  <si>
    <t>01523И2</t>
  </si>
  <si>
    <t>Обеспечение на эксплуатацию источников питьевого водоснабжения</t>
  </si>
  <si>
    <t>01523И3</t>
  </si>
  <si>
    <t>Подпрограмма "О дополнительных мерах социальной поддержки населения Махнёвского муниципального образования на 2014-2020 годы"</t>
  </si>
  <si>
    <t>Подключение к единой сети передачи данных Правительтсва Свердловской области муниципальных учреждений и территориальных администраций муниципального образования</t>
  </si>
  <si>
    <t>0200000</t>
  </si>
  <si>
    <t>0300000</t>
  </si>
  <si>
    <t>0302000</t>
  </si>
  <si>
    <t>0302100</t>
  </si>
  <si>
    <t>0202000</t>
  </si>
  <si>
    <t>0202100</t>
  </si>
  <si>
    <t xml:space="preserve">Представительские расходы Думы, Контрольного органа Махнёвского муниципального образования </t>
  </si>
  <si>
    <t>Обеспечение проведения выборов и референдумов</t>
  </si>
  <si>
    <t>7002000</t>
  </si>
  <si>
    <t xml:space="preserve">Муниципальная программа "Развитие муниципальной службы в Махнёвском муниципальном образовании  до 2020 года" </t>
  </si>
  <si>
    <t>Организация повышения квалификации муниципальных служащих</t>
  </si>
  <si>
    <t>0112200</t>
  </si>
  <si>
    <t>01Ф2000</t>
  </si>
  <si>
    <t>01Ф2001</t>
  </si>
  <si>
    <t>01Ф2002</t>
  </si>
  <si>
    <t>01Ф2003</t>
  </si>
  <si>
    <t>01Ф2004</t>
  </si>
  <si>
    <t>01Ф2005</t>
  </si>
  <si>
    <t>01Ф2006</t>
  </si>
  <si>
    <t>01Ф2007</t>
  </si>
  <si>
    <t>01Л2300</t>
  </si>
  <si>
    <t>01Л2310</t>
  </si>
  <si>
    <t>01Л2320</t>
  </si>
  <si>
    <t>01Л2330</t>
  </si>
  <si>
    <t>01П2000</t>
  </si>
  <si>
    <t>01П2310</t>
  </si>
  <si>
    <t>01П2320</t>
  </si>
  <si>
    <t>01П2311</t>
  </si>
  <si>
    <t>01П2312</t>
  </si>
  <si>
    <t>01П2313</t>
  </si>
  <si>
    <t>01П2321</t>
  </si>
  <si>
    <t>01Д2000</t>
  </si>
  <si>
    <t>Внесение изменений в Генеральные планы и правила землепользования и застройки Махнёвского МО</t>
  </si>
  <si>
    <t>01Д2310</t>
  </si>
  <si>
    <t xml:space="preserve">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 </t>
  </si>
  <si>
    <t>01Э2000</t>
  </si>
  <si>
    <t>01Э2900</t>
  </si>
  <si>
    <t>Оказание социальной помощи гражданам, проживающих на территории Махнёвского МО</t>
  </si>
  <si>
    <t>01Ж2000</t>
  </si>
  <si>
    <t>01Ж2900</t>
  </si>
  <si>
    <t>Наименование раздела, подраздела целевой статьи и вида расходов</t>
  </si>
  <si>
    <t>Подпрограмма "О регулировании градостроительной деятельности на территории Махнёвского муниципального образования на 2014-2020 годы"</t>
  </si>
  <si>
    <t>Выполнение работ по предотвращению  чрезвычайных ситуаций</t>
  </si>
  <si>
    <t>Другие вопросы в области национальной экономики</t>
  </si>
  <si>
    <t>Субсидии  на возмещение затрат организациям, предоставляющим населению услуги теплоснабжения по тарифам</t>
  </si>
  <si>
    <t>01523Э0</t>
  </si>
  <si>
    <t>Субсидии  на возмещение затрат организациям, предоставляющим населению услуги водоснабжения и водоотведения по тарифам</t>
  </si>
  <si>
    <t>01523Ю0</t>
  </si>
  <si>
    <t>0162513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</si>
  <si>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</si>
  <si>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0154270</t>
  </si>
  <si>
    <t>Организация и проведение мероприятий, предоставление услуг (выполнение работ) в сфере физической культуры и спорта</t>
  </si>
  <si>
    <t>0192810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</si>
  <si>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</si>
  <si>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</si>
  <si>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Осуществление мероприятий по созданию дополнительных мест в муниципальных дошкольных образовательных организаций в Махнёвском муниципальном образовании </t>
  </si>
  <si>
    <t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</t>
  </si>
  <si>
    <t>Подпрограмма "Социальная поддержка населения Махнёвского МО на 2014-2020гг."</t>
  </si>
  <si>
    <t xml:space="preserve">Подпрограмма «Устойчивое развитие сельских территорий Махнёвского муниципального образования до 2020 года» </t>
  </si>
  <si>
    <t>Подпрограмма "Обеспечение пожарной безопасности Махнёвского МО на 2014-2020гг."</t>
  </si>
  <si>
    <t>Утвержденные бюджетные назначения с учетом уточнения на год, тыс. руб.</t>
  </si>
  <si>
    <t xml:space="preserve">% исполнения к году </t>
  </si>
  <si>
    <t>Сумма средств, предусмотринная на 2015год в решение Думы о бюджете, в тыс. руб.</t>
  </si>
  <si>
    <t xml:space="preserve">Субсидии на создание дополнительных мест в муниципальных системах дошкольного образования </t>
  </si>
  <si>
    <t>0164520</t>
  </si>
  <si>
    <t>851</t>
  </si>
  <si>
    <t xml:space="preserve">Алапаевская районная территориальная избирательная комиссия </t>
  </si>
  <si>
    <t xml:space="preserve">Организация исполнения  местного бюджета в рамках действующего бюджетного законодательства </t>
  </si>
  <si>
    <t>0112050</t>
  </si>
  <si>
    <t>Исполнение судебных актов к казне Махневского МО</t>
  </si>
  <si>
    <t>0112051</t>
  </si>
  <si>
    <t xml:space="preserve">Субсидии на реализацию мероприятий по информатизации муниципальных образований в рамках подпрограммы «Информационное общество Свердловской области» </t>
  </si>
  <si>
    <t>01Л4140</t>
  </si>
  <si>
    <t>01Л0000</t>
  </si>
  <si>
    <t>Строительство очистных сооружений производительностью 370 м³/сут в п.г.т. Махнёво</t>
  </si>
  <si>
    <t>0152360</t>
  </si>
  <si>
    <t>Уплата налогов, сборов и иных платежей</t>
  </si>
  <si>
    <t>850</t>
  </si>
  <si>
    <t xml:space="preserve">Резервный фонд Правительства Свердловской области </t>
  </si>
  <si>
    <t>0194070</t>
  </si>
  <si>
    <t>0190000</t>
  </si>
  <si>
    <t>830</t>
  </si>
  <si>
    <t xml:space="preserve">Исполнение судебных актов </t>
  </si>
  <si>
    <t>010000</t>
  </si>
  <si>
    <t>01542П0</t>
  </si>
  <si>
    <t>Подпрограмма "Обеспечение эпизоотического ветиринарно-санитарного благополучия на территории Махнёвского МО до 2020 года"</t>
  </si>
  <si>
    <t>0194840</t>
  </si>
  <si>
    <t>Подготовка молодых граждан к военной службе</t>
  </si>
  <si>
    <t xml:space="preserve">Предоставление муниципальных гарантий </t>
  </si>
  <si>
    <t>7002106</t>
  </si>
  <si>
    <t xml:space="preserve">Глава  Махнёвского муниципального образования                                                      А.В.Лызлов        </t>
  </si>
  <si>
    <t>0152361</t>
  </si>
  <si>
    <t>0162361</t>
  </si>
  <si>
    <t>Энергообеспечение очистных сооружений</t>
  </si>
  <si>
    <t>Содержание и оснащение оборудованием вводимых дополнительных мест в муниципальных системах дошкольного образования в части софинансирования расходов данных мероприятий</t>
  </si>
  <si>
    <t>0162512</t>
  </si>
  <si>
    <t>Межбюджетный трансферт на содержание и оснащение оборудованием дополнительных мест в муниципальных системах дошкольного образоввания</t>
  </si>
  <si>
    <t>0164070</t>
  </si>
  <si>
    <t>Субсидии на содержание и оснащение оборудованием вводимых дополнительных мест в муниципальных системах дошкольного образования</t>
  </si>
  <si>
    <t>01645Э0</t>
  </si>
  <si>
    <t>Комплектование библиотечных фондов библиотек</t>
  </si>
  <si>
    <t>Проведение мероприятий по подключению общедоступных библиотек  муниципальных образований, расположенных на территории Свердловской области, к сети Интернет и развитие системы библиотечного дела с учетом задачи расширения информационных технологий и оцифрофки</t>
  </si>
  <si>
    <t>0175144</t>
  </si>
  <si>
    <t>0175146</t>
  </si>
  <si>
    <t>Резервный фонд Правительства Свердловской области</t>
  </si>
  <si>
    <t>Осуществление государственной поддержки муниципальных учреждений культуры</t>
  </si>
  <si>
    <t>Осуществление государственной поддержки лучших работников муниципальных учреждений культуры</t>
  </si>
  <si>
    <t>Премии и гранты</t>
  </si>
  <si>
    <t>0174070</t>
  </si>
  <si>
    <t>0175147</t>
  </si>
  <si>
    <t>0175148</t>
  </si>
  <si>
    <t>350</t>
  </si>
  <si>
    <t>Исполненно за 2015 год</t>
  </si>
  <si>
    <t xml:space="preserve">Информация по ведомственной структуре расходов бюджета Махнёвского муниципального образования по главным распорядителям за 2015 год
</t>
  </si>
  <si>
    <t>к Решению Думы</t>
  </si>
  <si>
    <t>Приложение № 4</t>
  </si>
  <si>
    <t>Расходы на выплаты персоналу государственных (муниципальных) органов</t>
  </si>
  <si>
    <t xml:space="preserve">Иные закупки товаров, работ и услуг для обеспечения государственных (муниципальных) нужд
</t>
  </si>
  <si>
    <t>Периодическая печать и издательсьтва</t>
  </si>
  <si>
    <t>Обслуживание государственного внутреннего и муниципального долга</t>
  </si>
  <si>
    <t>Массовый спорт</t>
  </si>
  <si>
    <r>
      <t>Муниципальная программа  «Развитие Махнёвского муниципального образования на 2014 - 2020 годы»</t>
    </r>
    <r>
      <rPr>
        <sz val="14"/>
        <rFont val="Times New Roman"/>
        <family val="1"/>
        <charset val="204"/>
      </rPr>
      <t xml:space="preserve"> </t>
    </r>
  </si>
  <si>
    <r>
      <t>Подпрограмма  «Развитие транспорта, дорожного хозяйства на территории Махнёвского МО до 2020 года»</t>
    </r>
    <r>
      <rPr>
        <sz val="14"/>
        <rFont val="Times New Roman"/>
        <family val="1"/>
        <charset val="204"/>
      </rPr>
      <t xml:space="preserve"> </t>
    </r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</si>
  <si>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</si>
  <si>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от  26.05.2016         № 131 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</si>
</sst>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0000"/>
    <numFmt numFmtId="166" formatCode="#,##0.0"/>
    <numFmt numFmtId="167" formatCode="0.0%"/>
    <numFmt numFmtId="168" formatCode="0.0"/>
  </numFmts>
  <fonts count="15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Arial"/>
      <family val="2"/>
      <charset val="204"/>
    </font>
    <font>
      <b/>
      <sz val="1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2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165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166" fontId="7" fillId="2" borderId="1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166" fontId="7" fillId="4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165" fontId="4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/>
    <xf numFmtId="165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/>
    <xf numFmtId="9" fontId="0" fillId="0" borderId="0" xfId="0" applyNumberFormat="1"/>
    <xf numFmtId="167" fontId="0" fillId="0" borderId="0" xfId="0" applyNumberFormat="1"/>
    <xf numFmtId="166" fontId="0" fillId="0" borderId="0" xfId="0" applyNumberFormat="1"/>
    <xf numFmtId="0" fontId="5" fillId="4" borderId="1" xfId="0" applyFont="1" applyFill="1" applyBorder="1" applyAlignment="1">
      <alignment horizontal="center" vertical="center"/>
    </xf>
    <xf numFmtId="166" fontId="0" fillId="4" borderId="0" xfId="0" applyNumberFormat="1" applyFill="1"/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0" borderId="0" xfId="0" applyFont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 shrinkToFit="1"/>
    </xf>
    <xf numFmtId="0" fontId="5" fillId="0" borderId="0" xfId="0" applyFont="1" applyAlignment="1">
      <alignment horizontal="right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top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top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top" wrapText="1" shrinkToFit="1"/>
    </xf>
    <xf numFmtId="0" fontId="4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4" fillId="0" borderId="3" xfId="0" applyFont="1" applyFill="1" applyBorder="1" applyAlignment="1">
      <alignment horizontal="center" vertical="center" wrapText="1" shrinkToFi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165" fontId="5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/>
    <xf numFmtId="0" fontId="3" fillId="0" borderId="3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Border="1"/>
    <xf numFmtId="166" fontId="3" fillId="0" borderId="1" xfId="0" applyNumberFormat="1" applyFont="1" applyBorder="1" applyAlignment="1">
      <alignment horizontal="center" vertical="center"/>
    </xf>
    <xf numFmtId="166" fontId="3" fillId="4" borderId="3" xfId="0" applyNumberFormat="1" applyFont="1" applyFill="1" applyBorder="1" applyAlignment="1">
      <alignment horizontal="center" vertical="center"/>
    </xf>
    <xf numFmtId="166" fontId="1" fillId="4" borderId="3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/>
    <xf numFmtId="166" fontId="1" fillId="2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/>
    <xf numFmtId="166" fontId="1" fillId="0" borderId="1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166" fontId="1" fillId="4" borderId="1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7"/>
  <sheetViews>
    <sheetView tabSelected="1" zoomScaleNormal="100" workbookViewId="0">
      <selection activeCell="C4" sqref="C4:L4"/>
    </sheetView>
  </sheetViews>
  <sheetFormatPr defaultRowHeight="12.75"/>
  <cols>
    <col min="1" max="1" width="4.28515625" customWidth="1"/>
    <col min="2" max="2" width="53.42578125" style="64" customWidth="1"/>
    <col min="3" max="3" width="4.5703125" style="36" customWidth="1"/>
    <col min="4" max="4" width="5.5703125" style="37" customWidth="1"/>
    <col min="5" max="5" width="9.28515625" style="37" customWidth="1"/>
    <col min="6" max="6" width="4.85546875" style="37" customWidth="1"/>
    <col min="7" max="7" width="9.5703125" style="21" hidden="1" customWidth="1"/>
    <col min="8" max="8" width="0" hidden="1" customWidth="1"/>
    <col min="9" max="9" width="12.42578125" style="18" customWidth="1"/>
    <col min="10" max="10" width="11.5703125" customWidth="1"/>
    <col min="11" max="12" width="10.28515625" customWidth="1"/>
  </cols>
  <sheetData>
    <row r="1" spans="1:13" ht="12.75" customHeight="1">
      <c r="A1" s="12"/>
      <c r="B1" s="51"/>
      <c r="C1" s="119" t="s">
        <v>396</v>
      </c>
      <c r="D1" s="119"/>
      <c r="E1" s="119"/>
      <c r="F1" s="119"/>
      <c r="G1" s="119"/>
      <c r="H1" s="119"/>
      <c r="I1" s="119"/>
      <c r="J1" s="119"/>
      <c r="K1" s="119"/>
      <c r="L1" s="119"/>
    </row>
    <row r="2" spans="1:13" ht="12.75" customHeight="1">
      <c r="A2" s="12"/>
      <c r="B2" s="51"/>
      <c r="C2" s="119" t="s">
        <v>395</v>
      </c>
      <c r="D2" s="119"/>
      <c r="E2" s="119"/>
      <c r="F2" s="119"/>
      <c r="G2" s="119"/>
      <c r="H2" s="119"/>
      <c r="I2" s="119"/>
      <c r="J2" s="119"/>
      <c r="K2" s="119"/>
      <c r="L2" s="119"/>
    </row>
    <row r="3" spans="1:13" ht="12.75" customHeight="1">
      <c r="A3" s="12"/>
      <c r="C3" s="119" t="s">
        <v>65</v>
      </c>
      <c r="D3" s="119"/>
      <c r="E3" s="119"/>
      <c r="F3" s="119"/>
      <c r="G3" s="119"/>
      <c r="H3" s="119"/>
      <c r="I3" s="119"/>
      <c r="J3" s="119"/>
      <c r="K3" s="119"/>
      <c r="L3" s="119"/>
    </row>
    <row r="4" spans="1:13" ht="12.75" customHeight="1">
      <c r="A4" s="12"/>
      <c r="B4" s="51"/>
      <c r="C4" s="119" t="s">
        <v>405</v>
      </c>
      <c r="D4" s="119"/>
      <c r="E4" s="119"/>
      <c r="F4" s="119"/>
      <c r="G4" s="119"/>
      <c r="H4" s="119"/>
      <c r="I4" s="119"/>
      <c r="J4" s="119"/>
      <c r="K4" s="119"/>
      <c r="L4" s="119"/>
    </row>
    <row r="5" spans="1:13">
      <c r="A5" s="12"/>
      <c r="B5" s="52"/>
      <c r="C5" s="50"/>
      <c r="D5" s="50"/>
      <c r="E5" s="50"/>
      <c r="F5" s="50"/>
      <c r="G5" s="50"/>
      <c r="H5" s="50"/>
    </row>
    <row r="6" spans="1:13" ht="38.25" customHeight="1">
      <c r="A6" s="121" t="s">
        <v>394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3" ht="114.75">
      <c r="A7" s="6" t="s">
        <v>0</v>
      </c>
      <c r="B7" s="53" t="s">
        <v>321</v>
      </c>
      <c r="C7" s="6" t="s">
        <v>57</v>
      </c>
      <c r="D7" s="6" t="s">
        <v>1</v>
      </c>
      <c r="E7" s="6" t="s">
        <v>2</v>
      </c>
      <c r="F7" s="6" t="s">
        <v>3</v>
      </c>
      <c r="G7" s="19" t="s">
        <v>58</v>
      </c>
      <c r="H7" s="20" t="s">
        <v>58</v>
      </c>
      <c r="I7" s="77" t="s">
        <v>343</v>
      </c>
      <c r="J7" s="78" t="s">
        <v>341</v>
      </c>
      <c r="K7" s="79" t="s">
        <v>393</v>
      </c>
      <c r="L7" s="79" t="s">
        <v>342</v>
      </c>
    </row>
    <row r="8" spans="1:13">
      <c r="A8" s="23"/>
      <c r="B8" s="53"/>
      <c r="C8" s="31"/>
      <c r="D8" s="23"/>
      <c r="E8" s="23"/>
      <c r="F8" s="23"/>
      <c r="G8" s="22"/>
      <c r="H8" s="20"/>
      <c r="I8" s="22"/>
      <c r="J8" s="104"/>
      <c r="K8" s="104"/>
      <c r="L8" s="104"/>
    </row>
    <row r="9" spans="1:13" ht="31.5">
      <c r="A9" s="25">
        <v>1</v>
      </c>
      <c r="B9" s="54" t="s">
        <v>62</v>
      </c>
      <c r="C9" s="32">
        <v>901</v>
      </c>
      <c r="D9" s="105"/>
      <c r="E9" s="105"/>
      <c r="F9" s="105"/>
      <c r="G9" s="106"/>
      <c r="H9" s="104"/>
      <c r="I9" s="28">
        <f>I10+I66+I72+I112+I164+I228+I234+I294+I323+I360+I376+I382</f>
        <v>229157.8</v>
      </c>
      <c r="J9" s="28">
        <f>SUM(J10+J66+J72+J112+J164+J228+J234+J294+J323+J360+J376+J382)</f>
        <v>232090.76799999998</v>
      </c>
      <c r="K9" s="28">
        <f>SUM(K10+K66+K72+K112+K164+K228+K234+K294+K323+K360+K376+K382)</f>
        <v>217611.33100000003</v>
      </c>
      <c r="L9" s="93">
        <f>K9/J9*100</f>
        <v>93.761304198019658</v>
      </c>
    </row>
    <row r="10" spans="1:13" ht="15.75">
      <c r="A10" s="25">
        <v>2</v>
      </c>
      <c r="B10" s="54" t="s">
        <v>4</v>
      </c>
      <c r="C10" s="33">
        <v>901</v>
      </c>
      <c r="D10" s="24">
        <v>100</v>
      </c>
      <c r="E10" s="87"/>
      <c r="F10" s="87"/>
      <c r="G10" s="88"/>
      <c r="H10" s="89"/>
      <c r="I10" s="94">
        <f>I15+I25+I29</f>
        <v>28029</v>
      </c>
      <c r="J10" s="94">
        <f>SUM(J11+J15+J25+J29)</f>
        <v>31207.548999999999</v>
      </c>
      <c r="K10" s="94">
        <f>SUM(K11+K15+K25+K29)</f>
        <v>29659.518</v>
      </c>
      <c r="L10" s="93">
        <f t="shared" ref="L10:L83" si="0">K10/J10*100</f>
        <v>95.039562382806807</v>
      </c>
    </row>
    <row r="11" spans="1:13" ht="25.5">
      <c r="A11" s="25">
        <v>3</v>
      </c>
      <c r="B11" s="53" t="s">
        <v>66</v>
      </c>
      <c r="C11" s="33">
        <v>901</v>
      </c>
      <c r="D11" s="24">
        <v>102</v>
      </c>
      <c r="E11" s="87"/>
      <c r="F11" s="87"/>
      <c r="G11" s="88"/>
      <c r="H11" s="89"/>
      <c r="I11" s="94">
        <f t="shared" ref="I11:L12" si="1">SUM(I12)</f>
        <v>0</v>
      </c>
      <c r="J11" s="94">
        <f t="shared" si="1"/>
        <v>243.5</v>
      </c>
      <c r="K11" s="94">
        <f t="shared" si="1"/>
        <v>138.4</v>
      </c>
      <c r="L11" s="93">
        <f t="shared" si="1"/>
        <v>56.837782340862432</v>
      </c>
    </row>
    <row r="12" spans="1:13">
      <c r="A12" s="25">
        <v>4</v>
      </c>
      <c r="B12" s="53" t="s">
        <v>79</v>
      </c>
      <c r="C12" s="33">
        <v>901</v>
      </c>
      <c r="D12" s="24">
        <v>102</v>
      </c>
      <c r="E12" s="90">
        <v>7000000</v>
      </c>
      <c r="F12" s="90"/>
      <c r="G12" s="91"/>
      <c r="H12" s="92"/>
      <c r="I12" s="94">
        <f t="shared" si="1"/>
        <v>0</v>
      </c>
      <c r="J12" s="94">
        <f t="shared" si="1"/>
        <v>243.5</v>
      </c>
      <c r="K12" s="94">
        <f t="shared" si="1"/>
        <v>138.4</v>
      </c>
      <c r="L12" s="93">
        <f t="shared" si="1"/>
        <v>56.837782340862432</v>
      </c>
    </row>
    <row r="13" spans="1:13">
      <c r="A13" s="25">
        <v>5</v>
      </c>
      <c r="B13" s="53" t="s">
        <v>32</v>
      </c>
      <c r="C13" s="33">
        <v>901</v>
      </c>
      <c r="D13" s="24">
        <v>102</v>
      </c>
      <c r="E13" s="90">
        <v>7002101</v>
      </c>
      <c r="F13" s="90"/>
      <c r="G13" s="91"/>
      <c r="H13" s="92"/>
      <c r="I13" s="94">
        <v>0</v>
      </c>
      <c r="J13" s="94">
        <f>SUM(J14)</f>
        <v>243.5</v>
      </c>
      <c r="K13" s="94">
        <f>SUM(K14)</f>
        <v>138.4</v>
      </c>
      <c r="L13" s="93">
        <f>SUM(L14)</f>
        <v>56.837782340862432</v>
      </c>
    </row>
    <row r="14" spans="1:13" ht="25.5">
      <c r="A14" s="25">
        <v>6</v>
      </c>
      <c r="B14" s="55" t="s">
        <v>397</v>
      </c>
      <c r="C14" s="34">
        <v>901</v>
      </c>
      <c r="D14" s="86">
        <v>102</v>
      </c>
      <c r="E14" s="87">
        <v>7002101</v>
      </c>
      <c r="F14" s="87">
        <v>120</v>
      </c>
      <c r="G14" s="88"/>
      <c r="H14" s="89"/>
      <c r="I14" s="95">
        <v>0</v>
      </c>
      <c r="J14" s="95">
        <v>243.5</v>
      </c>
      <c r="K14" s="95">
        <v>138.4</v>
      </c>
      <c r="L14" s="96">
        <f>K14/J14*100</f>
        <v>56.837782340862432</v>
      </c>
    </row>
    <row r="15" spans="1:13" ht="38.25">
      <c r="A15" s="25">
        <v>7</v>
      </c>
      <c r="B15" s="53" t="s">
        <v>33</v>
      </c>
      <c r="C15" s="33">
        <v>901</v>
      </c>
      <c r="D15" s="1">
        <v>104</v>
      </c>
      <c r="E15" s="2"/>
      <c r="F15" s="2"/>
      <c r="G15" s="107"/>
      <c r="H15" s="108"/>
      <c r="I15" s="97">
        <f>I16</f>
        <v>13588</v>
      </c>
      <c r="J15" s="97">
        <f>J16</f>
        <v>13505.8</v>
      </c>
      <c r="K15" s="97">
        <f>K16</f>
        <v>13142.58</v>
      </c>
      <c r="L15" s="93">
        <f t="shared" si="0"/>
        <v>97.310636911549125</v>
      </c>
      <c r="M15" s="40"/>
    </row>
    <row r="16" spans="1:13">
      <c r="A16" s="25">
        <v>8</v>
      </c>
      <c r="B16" s="53" t="s">
        <v>79</v>
      </c>
      <c r="C16" s="33">
        <v>901</v>
      </c>
      <c r="D16" s="1">
        <v>104</v>
      </c>
      <c r="E16" s="2" t="s">
        <v>75</v>
      </c>
      <c r="F16" s="2"/>
      <c r="G16" s="107"/>
      <c r="H16" s="108"/>
      <c r="I16" s="97">
        <f>I17+I19+I22</f>
        <v>13588</v>
      </c>
      <c r="J16" s="97">
        <f>J17+J19+J22</f>
        <v>13505.8</v>
      </c>
      <c r="K16" s="97">
        <f>K17+K19+K22</f>
        <v>13142.58</v>
      </c>
      <c r="L16" s="93">
        <f t="shared" si="0"/>
        <v>97.310636911549125</v>
      </c>
    </row>
    <row r="17" spans="1:13" ht="25.5">
      <c r="A17" s="25">
        <v>9</v>
      </c>
      <c r="B17" s="53" t="s">
        <v>80</v>
      </c>
      <c r="C17" s="33">
        <v>901</v>
      </c>
      <c r="D17" s="1">
        <v>104</v>
      </c>
      <c r="E17" s="2" t="s">
        <v>76</v>
      </c>
      <c r="F17" s="2"/>
      <c r="G17" s="107"/>
      <c r="H17" s="108"/>
      <c r="I17" s="97">
        <f>I18</f>
        <v>10504</v>
      </c>
      <c r="J17" s="97">
        <f>J18</f>
        <v>10504</v>
      </c>
      <c r="K17" s="97">
        <f>K18</f>
        <v>10191.315000000001</v>
      </c>
      <c r="L17" s="93">
        <f t="shared" si="0"/>
        <v>97.02318164508759</v>
      </c>
      <c r="M17" s="41"/>
    </row>
    <row r="18" spans="1:13" ht="25.5">
      <c r="A18" s="25">
        <v>10</v>
      </c>
      <c r="B18" s="55" t="s">
        <v>397</v>
      </c>
      <c r="C18" s="34">
        <v>901</v>
      </c>
      <c r="D18" s="3">
        <v>104</v>
      </c>
      <c r="E18" s="4" t="s">
        <v>76</v>
      </c>
      <c r="F18" s="4" t="s">
        <v>49</v>
      </c>
      <c r="G18" s="107"/>
      <c r="H18" s="108"/>
      <c r="I18" s="109">
        <v>10504</v>
      </c>
      <c r="J18" s="96">
        <v>10504</v>
      </c>
      <c r="K18" s="96">
        <v>10191.315000000001</v>
      </c>
      <c r="L18" s="96">
        <f t="shared" si="0"/>
        <v>97.02318164508759</v>
      </c>
    </row>
    <row r="19" spans="1:13">
      <c r="A19" s="25">
        <v>11</v>
      </c>
      <c r="B19" s="53" t="s">
        <v>79</v>
      </c>
      <c r="C19" s="33">
        <v>901</v>
      </c>
      <c r="D19" s="1">
        <v>104</v>
      </c>
      <c r="E19" s="2" t="s">
        <v>75</v>
      </c>
      <c r="F19" s="2"/>
      <c r="G19" s="107"/>
      <c r="H19" s="108"/>
      <c r="I19" s="97">
        <f t="shared" ref="I19:K20" si="2">I20</f>
        <v>737</v>
      </c>
      <c r="J19" s="97">
        <f t="shared" si="2"/>
        <v>787</v>
      </c>
      <c r="K19" s="97">
        <f t="shared" si="2"/>
        <v>774.63300000000004</v>
      </c>
      <c r="L19" s="93">
        <f t="shared" si="0"/>
        <v>98.42858958068615</v>
      </c>
    </row>
    <row r="20" spans="1:13" ht="25.5">
      <c r="A20" s="25">
        <v>12</v>
      </c>
      <c r="B20" s="53" t="s">
        <v>36</v>
      </c>
      <c r="C20" s="33">
        <v>901</v>
      </c>
      <c r="D20" s="1">
        <v>104</v>
      </c>
      <c r="E20" s="2" t="s">
        <v>77</v>
      </c>
      <c r="F20" s="2"/>
      <c r="G20" s="107"/>
      <c r="H20" s="108"/>
      <c r="I20" s="97">
        <f t="shared" si="2"/>
        <v>737</v>
      </c>
      <c r="J20" s="97">
        <f t="shared" si="2"/>
        <v>787</v>
      </c>
      <c r="K20" s="97">
        <f t="shared" si="2"/>
        <v>774.63300000000004</v>
      </c>
      <c r="L20" s="93">
        <f t="shared" si="0"/>
        <v>98.42858958068615</v>
      </c>
    </row>
    <row r="21" spans="1:13" ht="25.5">
      <c r="A21" s="25">
        <v>16</v>
      </c>
      <c r="B21" s="55" t="s">
        <v>397</v>
      </c>
      <c r="C21" s="34">
        <v>901</v>
      </c>
      <c r="D21" s="3">
        <v>104</v>
      </c>
      <c r="E21" s="4" t="s">
        <v>77</v>
      </c>
      <c r="F21" s="4" t="s">
        <v>49</v>
      </c>
      <c r="G21" s="107"/>
      <c r="H21" s="108"/>
      <c r="I21" s="109">
        <v>737</v>
      </c>
      <c r="J21" s="96">
        <v>787</v>
      </c>
      <c r="K21" s="96">
        <v>774.63300000000004</v>
      </c>
      <c r="L21" s="96">
        <f t="shared" si="0"/>
        <v>98.42858958068615</v>
      </c>
    </row>
    <row r="22" spans="1:13">
      <c r="A22" s="25">
        <v>17</v>
      </c>
      <c r="B22" s="53" t="s">
        <v>79</v>
      </c>
      <c r="C22" s="33">
        <v>901</v>
      </c>
      <c r="D22" s="1">
        <v>104</v>
      </c>
      <c r="E22" s="2" t="s">
        <v>75</v>
      </c>
      <c r="F22" s="4"/>
      <c r="G22" s="107"/>
      <c r="H22" s="108"/>
      <c r="I22" s="97">
        <f t="shared" ref="I22:K23" si="3">I23</f>
        <v>2347</v>
      </c>
      <c r="J22" s="97">
        <f t="shared" si="3"/>
        <v>2214.8000000000002</v>
      </c>
      <c r="K22" s="97">
        <f t="shared" si="3"/>
        <v>2176.6320000000001</v>
      </c>
      <c r="L22" s="93">
        <f t="shared" si="0"/>
        <v>98.276684124977422</v>
      </c>
    </row>
    <row r="23" spans="1:13" ht="25.5">
      <c r="A23" s="25">
        <v>18</v>
      </c>
      <c r="B23" s="53" t="s">
        <v>81</v>
      </c>
      <c r="C23" s="33">
        <v>901</v>
      </c>
      <c r="D23" s="1">
        <v>104</v>
      </c>
      <c r="E23" s="2" t="s">
        <v>78</v>
      </c>
      <c r="F23" s="2"/>
      <c r="G23" s="107"/>
      <c r="H23" s="108"/>
      <c r="I23" s="97">
        <f t="shared" si="3"/>
        <v>2347</v>
      </c>
      <c r="J23" s="97">
        <f t="shared" si="3"/>
        <v>2214.8000000000002</v>
      </c>
      <c r="K23" s="97">
        <f t="shared" si="3"/>
        <v>2176.6320000000001</v>
      </c>
      <c r="L23" s="93">
        <f t="shared" si="0"/>
        <v>98.276684124977422</v>
      </c>
    </row>
    <row r="24" spans="1:13" ht="28.5" customHeight="1">
      <c r="A24" s="25">
        <v>19</v>
      </c>
      <c r="B24" s="55" t="s">
        <v>397</v>
      </c>
      <c r="C24" s="34">
        <v>901</v>
      </c>
      <c r="D24" s="3">
        <v>104</v>
      </c>
      <c r="E24" s="4" t="s">
        <v>78</v>
      </c>
      <c r="F24" s="4" t="s">
        <v>49</v>
      </c>
      <c r="G24" s="107"/>
      <c r="H24" s="108"/>
      <c r="I24" s="109">
        <f>2287+60</f>
        <v>2347</v>
      </c>
      <c r="J24" s="96">
        <v>2214.8000000000002</v>
      </c>
      <c r="K24" s="96">
        <v>2176.6320000000001</v>
      </c>
      <c r="L24" s="96">
        <f t="shared" si="0"/>
        <v>98.276684124977422</v>
      </c>
    </row>
    <row r="25" spans="1:13">
      <c r="A25" s="25">
        <v>20</v>
      </c>
      <c r="B25" s="53" t="s">
        <v>6</v>
      </c>
      <c r="C25" s="33">
        <v>901</v>
      </c>
      <c r="D25" s="1">
        <v>111</v>
      </c>
      <c r="E25" s="2"/>
      <c r="F25" s="2"/>
      <c r="G25" s="107"/>
      <c r="H25" s="108"/>
      <c r="I25" s="97">
        <f>I26</f>
        <v>150</v>
      </c>
      <c r="J25" s="97">
        <f t="shared" ref="J25:K27" si="4">J26</f>
        <v>450</v>
      </c>
      <c r="K25" s="97">
        <f t="shared" si="4"/>
        <v>236.4</v>
      </c>
      <c r="L25" s="93">
        <f>SUM(L26)</f>
        <v>52.533333333333331</v>
      </c>
    </row>
    <row r="26" spans="1:13">
      <c r="A26" s="25">
        <v>21</v>
      </c>
      <c r="B26" s="53" t="s">
        <v>79</v>
      </c>
      <c r="C26" s="33">
        <v>901</v>
      </c>
      <c r="D26" s="1">
        <v>111</v>
      </c>
      <c r="E26" s="2" t="s">
        <v>75</v>
      </c>
      <c r="F26" s="2"/>
      <c r="G26" s="107"/>
      <c r="H26" s="108"/>
      <c r="I26" s="97">
        <f>I27</f>
        <v>150</v>
      </c>
      <c r="J26" s="97">
        <f t="shared" si="4"/>
        <v>450</v>
      </c>
      <c r="K26" s="97">
        <f t="shared" si="4"/>
        <v>236.4</v>
      </c>
      <c r="L26" s="93">
        <f>SUM(L27)</f>
        <v>52.533333333333331</v>
      </c>
    </row>
    <row r="27" spans="1:13">
      <c r="A27" s="25">
        <v>22</v>
      </c>
      <c r="B27" s="53" t="s">
        <v>7</v>
      </c>
      <c r="C27" s="33">
        <v>901</v>
      </c>
      <c r="D27" s="1">
        <v>111</v>
      </c>
      <c r="E27" s="2" t="s">
        <v>82</v>
      </c>
      <c r="F27" s="2"/>
      <c r="G27" s="107"/>
      <c r="H27" s="108"/>
      <c r="I27" s="97">
        <f>I28</f>
        <v>150</v>
      </c>
      <c r="J27" s="97">
        <f t="shared" si="4"/>
        <v>450</v>
      </c>
      <c r="K27" s="97">
        <f t="shared" si="4"/>
        <v>236.4</v>
      </c>
      <c r="L27" s="93">
        <f>SUM(L28)</f>
        <v>52.533333333333331</v>
      </c>
    </row>
    <row r="28" spans="1:13">
      <c r="A28" s="25">
        <v>23</v>
      </c>
      <c r="B28" s="55" t="s">
        <v>51</v>
      </c>
      <c r="C28" s="34">
        <v>901</v>
      </c>
      <c r="D28" s="3">
        <v>111</v>
      </c>
      <c r="E28" s="4" t="s">
        <v>82</v>
      </c>
      <c r="F28" s="4" t="s">
        <v>50</v>
      </c>
      <c r="G28" s="107"/>
      <c r="H28" s="108"/>
      <c r="I28" s="109">
        <v>150</v>
      </c>
      <c r="J28" s="96">
        <v>450</v>
      </c>
      <c r="K28" s="96">
        <v>236.4</v>
      </c>
      <c r="L28" s="96">
        <f>K28/J28*100</f>
        <v>52.533333333333331</v>
      </c>
    </row>
    <row r="29" spans="1:13">
      <c r="A29" s="25">
        <v>24</v>
      </c>
      <c r="B29" s="53" t="s">
        <v>27</v>
      </c>
      <c r="C29" s="33">
        <v>901</v>
      </c>
      <c r="D29" s="1">
        <v>113</v>
      </c>
      <c r="E29" s="2"/>
      <c r="F29" s="2"/>
      <c r="G29" s="107"/>
      <c r="H29" s="108"/>
      <c r="I29" s="97">
        <f>I30+I35</f>
        <v>14291</v>
      </c>
      <c r="J29" s="97">
        <f>SUM(J30+J35+J63)</f>
        <v>17008.249</v>
      </c>
      <c r="K29" s="97">
        <f>SUM(K30+K35+K63)</f>
        <v>16142.138000000001</v>
      </c>
      <c r="L29" s="93">
        <f t="shared" si="0"/>
        <v>94.907700375270849</v>
      </c>
    </row>
    <row r="30" spans="1:13" ht="39.75" customHeight="1">
      <c r="A30" s="25">
        <v>25</v>
      </c>
      <c r="B30" s="56" t="s">
        <v>290</v>
      </c>
      <c r="C30" s="33">
        <v>901</v>
      </c>
      <c r="D30" s="1">
        <v>113</v>
      </c>
      <c r="E30" s="2" t="s">
        <v>281</v>
      </c>
      <c r="F30" s="2"/>
      <c r="G30" s="107"/>
      <c r="H30" s="108"/>
      <c r="I30" s="97">
        <f>I31</f>
        <v>100</v>
      </c>
      <c r="J30" s="97">
        <f t="shared" ref="J30:K31" si="5">J31</f>
        <v>100</v>
      </c>
      <c r="K30" s="97">
        <f t="shared" si="5"/>
        <v>23.4</v>
      </c>
      <c r="L30" s="93">
        <f t="shared" si="0"/>
        <v>23.4</v>
      </c>
    </row>
    <row r="31" spans="1:13" ht="43.5" customHeight="1">
      <c r="A31" s="25">
        <v>26</v>
      </c>
      <c r="B31" s="56" t="s">
        <v>165</v>
      </c>
      <c r="C31" s="33">
        <v>901</v>
      </c>
      <c r="D31" s="1">
        <v>113</v>
      </c>
      <c r="E31" s="2" t="s">
        <v>286</v>
      </c>
      <c r="F31" s="2"/>
      <c r="G31" s="107"/>
      <c r="H31" s="108"/>
      <c r="I31" s="97">
        <f>I32</f>
        <v>100</v>
      </c>
      <c r="J31" s="97">
        <f t="shared" si="5"/>
        <v>100</v>
      </c>
      <c r="K31" s="97">
        <f t="shared" si="5"/>
        <v>23.4</v>
      </c>
      <c r="L31" s="93">
        <f t="shared" si="0"/>
        <v>23.4</v>
      </c>
    </row>
    <row r="32" spans="1:13" ht="27" customHeight="1">
      <c r="A32" s="25">
        <v>27</v>
      </c>
      <c r="B32" s="53" t="s">
        <v>291</v>
      </c>
      <c r="C32" s="33">
        <v>901</v>
      </c>
      <c r="D32" s="1">
        <v>113</v>
      </c>
      <c r="E32" s="2" t="s">
        <v>286</v>
      </c>
      <c r="F32" s="2"/>
      <c r="G32" s="107"/>
      <c r="H32" s="108"/>
      <c r="I32" s="97">
        <f>I34</f>
        <v>100</v>
      </c>
      <c r="J32" s="97">
        <f>SUM(J33:J34)</f>
        <v>100</v>
      </c>
      <c r="K32" s="97">
        <f>SUM(K33:K34)</f>
        <v>23.4</v>
      </c>
      <c r="L32" s="93">
        <f t="shared" si="0"/>
        <v>23.4</v>
      </c>
    </row>
    <row r="33" spans="1:12" ht="27" customHeight="1">
      <c r="A33" s="25">
        <v>28</v>
      </c>
      <c r="B33" s="55" t="s">
        <v>397</v>
      </c>
      <c r="C33" s="34">
        <v>901</v>
      </c>
      <c r="D33" s="3">
        <v>113</v>
      </c>
      <c r="E33" s="4" t="s">
        <v>286</v>
      </c>
      <c r="F33" s="4" t="s">
        <v>49</v>
      </c>
      <c r="G33" s="107"/>
      <c r="H33" s="108"/>
      <c r="I33" s="109">
        <v>0</v>
      </c>
      <c r="J33" s="109">
        <v>9.5</v>
      </c>
      <c r="K33" s="109">
        <v>9.5</v>
      </c>
      <c r="L33" s="96">
        <f>SUM(K33/J33*100)</f>
        <v>100</v>
      </c>
    </row>
    <row r="34" spans="1:12" s="39" customFormat="1" ht="32.25" customHeight="1">
      <c r="A34" s="25">
        <v>29</v>
      </c>
      <c r="B34" s="62" t="s">
        <v>398</v>
      </c>
      <c r="C34" s="34">
        <v>901</v>
      </c>
      <c r="D34" s="3">
        <v>113</v>
      </c>
      <c r="E34" s="4" t="s">
        <v>286</v>
      </c>
      <c r="F34" s="4" t="s">
        <v>86</v>
      </c>
      <c r="G34" s="107"/>
      <c r="H34" s="108"/>
      <c r="I34" s="109">
        <v>100</v>
      </c>
      <c r="J34" s="96">
        <v>90.5</v>
      </c>
      <c r="K34" s="96">
        <v>13.9</v>
      </c>
      <c r="L34" s="96">
        <f t="shared" si="0"/>
        <v>15.359116022099448</v>
      </c>
    </row>
    <row r="35" spans="1:12" ht="25.5">
      <c r="A35" s="25">
        <v>30</v>
      </c>
      <c r="B35" s="53" t="s">
        <v>402</v>
      </c>
      <c r="C35" s="33">
        <v>901</v>
      </c>
      <c r="D35" s="1">
        <v>113</v>
      </c>
      <c r="E35" s="2" t="s">
        <v>83</v>
      </c>
      <c r="F35" s="2"/>
      <c r="G35" s="107"/>
      <c r="H35" s="108"/>
      <c r="I35" s="97">
        <f>I36+I43</f>
        <v>14191</v>
      </c>
      <c r="J35" s="97">
        <f>J36+J43</f>
        <v>15708.249</v>
      </c>
      <c r="K35" s="97">
        <f>SUM(K36+K43)</f>
        <v>14918.738000000001</v>
      </c>
      <c r="L35" s="93">
        <f t="shared" si="0"/>
        <v>94.973908294934731</v>
      </c>
    </row>
    <row r="36" spans="1:12" ht="38.25">
      <c r="A36" s="25">
        <v>31</v>
      </c>
      <c r="B36" s="56" t="s">
        <v>159</v>
      </c>
      <c r="C36" s="33">
        <v>901</v>
      </c>
      <c r="D36" s="1">
        <v>113</v>
      </c>
      <c r="E36" s="2" t="s">
        <v>84</v>
      </c>
      <c r="F36" s="2"/>
      <c r="G36" s="107"/>
      <c r="H36" s="108"/>
      <c r="I36" s="97">
        <f>I37+I39+I41</f>
        <v>450</v>
      </c>
      <c r="J36" s="97">
        <v>321.5</v>
      </c>
      <c r="K36" s="97">
        <f>K37+K39+K41</f>
        <v>245.75300000000001</v>
      </c>
      <c r="L36" s="93">
        <f t="shared" si="0"/>
        <v>76.439502332814939</v>
      </c>
    </row>
    <row r="37" spans="1:12" ht="25.5">
      <c r="A37" s="25">
        <v>32</v>
      </c>
      <c r="B37" s="56" t="s">
        <v>160</v>
      </c>
      <c r="C37" s="33">
        <v>901</v>
      </c>
      <c r="D37" s="1">
        <v>113</v>
      </c>
      <c r="E37" s="2" t="s">
        <v>85</v>
      </c>
      <c r="F37" s="2"/>
      <c r="G37" s="107"/>
      <c r="H37" s="108"/>
      <c r="I37" s="97">
        <f>I38</f>
        <v>70</v>
      </c>
      <c r="J37" s="97">
        <f>J38</f>
        <v>40</v>
      </c>
      <c r="K37" s="97">
        <f>K38</f>
        <v>22.257000000000001</v>
      </c>
      <c r="L37" s="93">
        <f t="shared" si="0"/>
        <v>55.642500000000005</v>
      </c>
    </row>
    <row r="38" spans="1:12" ht="31.5" customHeight="1">
      <c r="A38" s="25">
        <v>33</v>
      </c>
      <c r="B38" s="62" t="s">
        <v>398</v>
      </c>
      <c r="C38" s="34">
        <v>901</v>
      </c>
      <c r="D38" s="3">
        <v>113</v>
      </c>
      <c r="E38" s="4" t="s">
        <v>85</v>
      </c>
      <c r="F38" s="4" t="s">
        <v>86</v>
      </c>
      <c r="G38" s="107"/>
      <c r="H38" s="108"/>
      <c r="I38" s="109">
        <v>70</v>
      </c>
      <c r="J38" s="96">
        <v>40</v>
      </c>
      <c r="K38" s="96">
        <v>22.257000000000001</v>
      </c>
      <c r="L38" s="96">
        <f t="shared" si="0"/>
        <v>55.642500000000005</v>
      </c>
    </row>
    <row r="39" spans="1:12">
      <c r="A39" s="25">
        <v>34</v>
      </c>
      <c r="B39" s="56" t="s">
        <v>162</v>
      </c>
      <c r="C39" s="33">
        <v>901</v>
      </c>
      <c r="D39" s="1">
        <v>113</v>
      </c>
      <c r="E39" s="2" t="s">
        <v>87</v>
      </c>
      <c r="F39" s="2"/>
      <c r="G39" s="107"/>
      <c r="H39" s="108"/>
      <c r="I39" s="97">
        <f>I40</f>
        <v>180</v>
      </c>
      <c r="J39" s="97">
        <f>J40</f>
        <v>100</v>
      </c>
      <c r="K39" s="97">
        <f>K40</f>
        <v>42</v>
      </c>
      <c r="L39" s="93">
        <f t="shared" si="0"/>
        <v>42</v>
      </c>
    </row>
    <row r="40" spans="1:12" ht="38.25">
      <c r="A40" s="25">
        <v>35</v>
      </c>
      <c r="B40" s="62" t="s">
        <v>398</v>
      </c>
      <c r="C40" s="43">
        <v>901</v>
      </c>
      <c r="D40" s="3">
        <v>113</v>
      </c>
      <c r="E40" s="4" t="s">
        <v>87</v>
      </c>
      <c r="F40" s="4" t="s">
        <v>86</v>
      </c>
      <c r="G40" s="110"/>
      <c r="H40" s="111"/>
      <c r="I40" s="112">
        <v>180</v>
      </c>
      <c r="J40" s="96">
        <v>100</v>
      </c>
      <c r="K40" s="96">
        <v>42</v>
      </c>
      <c r="L40" s="96">
        <f t="shared" si="0"/>
        <v>42</v>
      </c>
    </row>
    <row r="41" spans="1:12" ht="38.25">
      <c r="A41" s="25">
        <v>36</v>
      </c>
      <c r="B41" s="53" t="s">
        <v>163</v>
      </c>
      <c r="C41" s="47">
        <v>901</v>
      </c>
      <c r="D41" s="1">
        <v>113</v>
      </c>
      <c r="E41" s="2" t="s">
        <v>88</v>
      </c>
      <c r="F41" s="4"/>
      <c r="G41" s="110"/>
      <c r="H41" s="111"/>
      <c r="I41" s="97">
        <f>I42</f>
        <v>200</v>
      </c>
      <c r="J41" s="97">
        <f>J42</f>
        <v>181.5</v>
      </c>
      <c r="K41" s="97">
        <f>K42</f>
        <v>181.49600000000001</v>
      </c>
      <c r="L41" s="93">
        <f t="shared" si="0"/>
        <v>99.997796143250696</v>
      </c>
    </row>
    <row r="42" spans="1:12" ht="38.25">
      <c r="A42" s="25">
        <v>37</v>
      </c>
      <c r="B42" s="62" t="s">
        <v>398</v>
      </c>
      <c r="C42" s="43">
        <v>901</v>
      </c>
      <c r="D42" s="3">
        <v>113</v>
      </c>
      <c r="E42" s="4" t="s">
        <v>88</v>
      </c>
      <c r="F42" s="4" t="s">
        <v>86</v>
      </c>
      <c r="G42" s="110"/>
      <c r="H42" s="111"/>
      <c r="I42" s="109">
        <v>200</v>
      </c>
      <c r="J42" s="96">
        <v>181.5</v>
      </c>
      <c r="K42" s="96">
        <v>181.49600000000001</v>
      </c>
      <c r="L42" s="96">
        <f t="shared" si="0"/>
        <v>99.997796143250696</v>
      </c>
    </row>
    <row r="43" spans="1:12">
      <c r="A43" s="25">
        <v>38</v>
      </c>
      <c r="B43" s="53" t="s">
        <v>164</v>
      </c>
      <c r="C43" s="47">
        <v>901</v>
      </c>
      <c r="D43" s="1">
        <v>113</v>
      </c>
      <c r="E43" s="2" t="s">
        <v>89</v>
      </c>
      <c r="F43" s="4"/>
      <c r="G43" s="110"/>
      <c r="H43" s="111"/>
      <c r="I43" s="97">
        <f>+I52+I61+I50+I44+I58</f>
        <v>13741</v>
      </c>
      <c r="J43" s="97">
        <f>SUM(J44+J50+J52+J58+J61)</f>
        <v>15386.749</v>
      </c>
      <c r="K43" s="97">
        <f>SUM(K44+K50+K52+K58+K61)</f>
        <v>14672.985000000001</v>
      </c>
      <c r="L43" s="93">
        <f t="shared" si="0"/>
        <v>95.361177335121283</v>
      </c>
    </row>
    <row r="44" spans="1:12" ht="25.5">
      <c r="A44" s="25">
        <v>39</v>
      </c>
      <c r="B44" s="56" t="s">
        <v>166</v>
      </c>
      <c r="C44" s="33">
        <v>901</v>
      </c>
      <c r="D44" s="1">
        <v>113</v>
      </c>
      <c r="E44" s="2" t="s">
        <v>90</v>
      </c>
      <c r="F44" s="2"/>
      <c r="G44" s="107"/>
      <c r="H44" s="108"/>
      <c r="I44" s="97">
        <f>I45+I47+I48+I49</f>
        <v>13514</v>
      </c>
      <c r="J44" s="97">
        <f>SUM(J45:J49)</f>
        <v>15036.5</v>
      </c>
      <c r="K44" s="97">
        <f>K45+K47+K48+K49</f>
        <v>14395.336000000001</v>
      </c>
      <c r="L44" s="93">
        <f t="shared" si="0"/>
        <v>95.7359491903036</v>
      </c>
    </row>
    <row r="45" spans="1:12" ht="18" customHeight="1">
      <c r="A45" s="25">
        <v>40</v>
      </c>
      <c r="B45" s="57" t="s">
        <v>167</v>
      </c>
      <c r="C45" s="34">
        <v>901</v>
      </c>
      <c r="D45" s="3">
        <v>113</v>
      </c>
      <c r="E45" s="4" t="s">
        <v>90</v>
      </c>
      <c r="F45" s="4" t="s">
        <v>43</v>
      </c>
      <c r="G45" s="107"/>
      <c r="H45" s="108"/>
      <c r="I45" s="109">
        <v>9750</v>
      </c>
      <c r="J45" s="96">
        <v>8696.2999999999993</v>
      </c>
      <c r="K45" s="96">
        <v>8676.7649999999994</v>
      </c>
      <c r="L45" s="96">
        <f t="shared" si="0"/>
        <v>99.775364235364478</v>
      </c>
    </row>
    <row r="46" spans="1:12" ht="25.5">
      <c r="A46" s="25">
        <v>41</v>
      </c>
      <c r="B46" s="55" t="s">
        <v>397</v>
      </c>
      <c r="C46" s="34">
        <v>901</v>
      </c>
      <c r="D46" s="3">
        <v>113</v>
      </c>
      <c r="E46" s="4" t="s">
        <v>90</v>
      </c>
      <c r="F46" s="4" t="s">
        <v>49</v>
      </c>
      <c r="G46" s="107"/>
      <c r="H46" s="108"/>
      <c r="I46" s="109">
        <v>0</v>
      </c>
      <c r="J46" s="96">
        <v>14.4</v>
      </c>
      <c r="K46" s="96">
        <v>0</v>
      </c>
      <c r="L46" s="96">
        <v>0</v>
      </c>
    </row>
    <row r="47" spans="1:12" ht="31.5" customHeight="1">
      <c r="A47" s="25">
        <v>42</v>
      </c>
      <c r="B47" s="62" t="s">
        <v>398</v>
      </c>
      <c r="C47" s="34">
        <v>901</v>
      </c>
      <c r="D47" s="3">
        <v>113</v>
      </c>
      <c r="E47" s="4" t="s">
        <v>90</v>
      </c>
      <c r="F47" s="4" t="s">
        <v>86</v>
      </c>
      <c r="G47" s="107"/>
      <c r="H47" s="108"/>
      <c r="I47" s="109">
        <v>3764</v>
      </c>
      <c r="J47" s="96">
        <v>6295.8</v>
      </c>
      <c r="K47" s="96">
        <v>5697.9870000000001</v>
      </c>
      <c r="L47" s="96">
        <f t="shared" si="0"/>
        <v>90.504574478223574</v>
      </c>
    </row>
    <row r="48" spans="1:12">
      <c r="A48" s="25">
        <v>43</v>
      </c>
      <c r="B48" s="57" t="s">
        <v>168</v>
      </c>
      <c r="C48" s="34">
        <v>901</v>
      </c>
      <c r="D48" s="3">
        <v>113</v>
      </c>
      <c r="E48" s="4" t="s">
        <v>90</v>
      </c>
      <c r="F48" s="4" t="s">
        <v>56</v>
      </c>
      <c r="G48" s="107"/>
      <c r="H48" s="108"/>
      <c r="I48" s="109">
        <f>1114.1-1114.1</f>
        <v>0</v>
      </c>
      <c r="J48" s="96">
        <v>0</v>
      </c>
      <c r="K48" s="96">
        <v>0</v>
      </c>
      <c r="L48" s="96">
        <v>0</v>
      </c>
    </row>
    <row r="49" spans="1:12">
      <c r="A49" s="25">
        <v>44</v>
      </c>
      <c r="B49" s="57" t="s">
        <v>357</v>
      </c>
      <c r="C49" s="34">
        <v>901</v>
      </c>
      <c r="D49" s="3">
        <v>113</v>
      </c>
      <c r="E49" s="4" t="s">
        <v>90</v>
      </c>
      <c r="F49" s="4" t="s">
        <v>346</v>
      </c>
      <c r="G49" s="107"/>
      <c r="H49" s="108"/>
      <c r="I49" s="109">
        <v>0</v>
      </c>
      <c r="J49" s="96">
        <v>30</v>
      </c>
      <c r="K49" s="96">
        <v>20.584</v>
      </c>
      <c r="L49" s="96">
        <f t="shared" si="0"/>
        <v>68.613333333333344</v>
      </c>
    </row>
    <row r="50" spans="1:12" ht="27" customHeight="1">
      <c r="A50" s="25">
        <v>45</v>
      </c>
      <c r="B50" s="58" t="s">
        <v>169</v>
      </c>
      <c r="C50" s="33">
        <v>901</v>
      </c>
      <c r="D50" s="1">
        <v>113</v>
      </c>
      <c r="E50" s="2" t="s">
        <v>91</v>
      </c>
      <c r="F50" s="2"/>
      <c r="G50" s="107"/>
      <c r="H50" s="108"/>
      <c r="I50" s="97">
        <f>I51</f>
        <v>80</v>
      </c>
      <c r="J50" s="97">
        <f>J51</f>
        <v>80</v>
      </c>
      <c r="K50" s="97">
        <f>K51</f>
        <v>42.4</v>
      </c>
      <c r="L50" s="93">
        <f t="shared" si="0"/>
        <v>53</v>
      </c>
    </row>
    <row r="51" spans="1:12" ht="28.5" customHeight="1">
      <c r="A51" s="25">
        <v>46</v>
      </c>
      <c r="B51" s="62" t="s">
        <v>398</v>
      </c>
      <c r="C51" s="34">
        <v>901</v>
      </c>
      <c r="D51" s="3">
        <v>113</v>
      </c>
      <c r="E51" s="4" t="s">
        <v>91</v>
      </c>
      <c r="F51" s="4" t="s">
        <v>86</v>
      </c>
      <c r="G51" s="107"/>
      <c r="H51" s="108"/>
      <c r="I51" s="109">
        <v>80</v>
      </c>
      <c r="J51" s="96">
        <v>80</v>
      </c>
      <c r="K51" s="96">
        <v>42.4</v>
      </c>
      <c r="L51" s="96">
        <f t="shared" si="0"/>
        <v>53</v>
      </c>
    </row>
    <row r="52" spans="1:12" ht="38.25">
      <c r="A52" s="25">
        <v>47</v>
      </c>
      <c r="B52" s="56" t="s">
        <v>170</v>
      </c>
      <c r="C52" s="33">
        <v>901</v>
      </c>
      <c r="D52" s="1">
        <v>113</v>
      </c>
      <c r="E52" s="2" t="s">
        <v>92</v>
      </c>
      <c r="F52" s="4"/>
      <c r="G52" s="107"/>
      <c r="H52" s="108"/>
      <c r="I52" s="97">
        <f>I53+I55</f>
        <v>92</v>
      </c>
      <c r="J52" s="97">
        <f>J53+J55</f>
        <v>92</v>
      </c>
      <c r="K52" s="97">
        <f>K53+K55</f>
        <v>81.599999999999994</v>
      </c>
      <c r="L52" s="93">
        <f t="shared" si="0"/>
        <v>88.695652173913047</v>
      </c>
    </row>
    <row r="53" spans="1:12" ht="63.75">
      <c r="A53" s="25">
        <v>48</v>
      </c>
      <c r="B53" s="56" t="s">
        <v>171</v>
      </c>
      <c r="C53" s="33">
        <v>901</v>
      </c>
      <c r="D53" s="1">
        <v>113</v>
      </c>
      <c r="E53" s="2" t="s">
        <v>93</v>
      </c>
      <c r="F53" s="4"/>
      <c r="G53" s="107"/>
      <c r="H53" s="108"/>
      <c r="I53" s="98">
        <f>I54</f>
        <v>0.1</v>
      </c>
      <c r="J53" s="98">
        <f>J54</f>
        <v>0.1</v>
      </c>
      <c r="K53" s="98">
        <f>K54</f>
        <v>0.1</v>
      </c>
      <c r="L53" s="93">
        <f t="shared" si="0"/>
        <v>100</v>
      </c>
    </row>
    <row r="54" spans="1:12" ht="38.25">
      <c r="A54" s="25">
        <v>49</v>
      </c>
      <c r="B54" s="62" t="s">
        <v>398</v>
      </c>
      <c r="C54" s="34">
        <v>901</v>
      </c>
      <c r="D54" s="3">
        <v>113</v>
      </c>
      <c r="E54" s="4" t="s">
        <v>93</v>
      </c>
      <c r="F54" s="4" t="s">
        <v>86</v>
      </c>
      <c r="G54" s="107"/>
      <c r="H54" s="108"/>
      <c r="I54" s="113">
        <v>0.1</v>
      </c>
      <c r="J54" s="96">
        <v>0.1</v>
      </c>
      <c r="K54" s="96">
        <v>0.1</v>
      </c>
      <c r="L54" s="96">
        <f t="shared" si="0"/>
        <v>100</v>
      </c>
    </row>
    <row r="55" spans="1:12" ht="25.5">
      <c r="A55" s="25">
        <v>50</v>
      </c>
      <c r="B55" s="56" t="s">
        <v>172</v>
      </c>
      <c r="C55" s="33">
        <v>901</v>
      </c>
      <c r="D55" s="1">
        <v>113</v>
      </c>
      <c r="E55" s="2" t="s">
        <v>94</v>
      </c>
      <c r="F55" s="4"/>
      <c r="G55" s="107"/>
      <c r="H55" s="108"/>
      <c r="I55" s="98">
        <f>I56+I57</f>
        <v>91.9</v>
      </c>
      <c r="J55" s="98">
        <f>J56+J57</f>
        <v>91.9</v>
      </c>
      <c r="K55" s="98">
        <f>K56+K57</f>
        <v>81.5</v>
      </c>
      <c r="L55" s="93">
        <f t="shared" si="0"/>
        <v>88.683351468988022</v>
      </c>
    </row>
    <row r="56" spans="1:12" ht="25.5">
      <c r="A56" s="25">
        <v>51</v>
      </c>
      <c r="B56" s="55" t="s">
        <v>397</v>
      </c>
      <c r="C56" s="34">
        <v>901</v>
      </c>
      <c r="D56" s="3">
        <v>113</v>
      </c>
      <c r="E56" s="4" t="s">
        <v>94</v>
      </c>
      <c r="F56" s="4" t="s">
        <v>49</v>
      </c>
      <c r="G56" s="107"/>
      <c r="H56" s="108"/>
      <c r="I56" s="113">
        <v>43.6</v>
      </c>
      <c r="J56" s="96">
        <v>43.6</v>
      </c>
      <c r="K56" s="96">
        <v>33.200000000000003</v>
      </c>
      <c r="L56" s="96">
        <f t="shared" si="0"/>
        <v>76.146788990825684</v>
      </c>
    </row>
    <row r="57" spans="1:12" ht="28.5" customHeight="1">
      <c r="A57" s="25">
        <v>52</v>
      </c>
      <c r="B57" s="62" t="s">
        <v>398</v>
      </c>
      <c r="C57" s="34">
        <v>901</v>
      </c>
      <c r="D57" s="3">
        <v>113</v>
      </c>
      <c r="E57" s="4" t="s">
        <v>94</v>
      </c>
      <c r="F57" s="4" t="s">
        <v>86</v>
      </c>
      <c r="G57" s="107"/>
      <c r="H57" s="108"/>
      <c r="I57" s="113">
        <v>48.3</v>
      </c>
      <c r="J57" s="96">
        <v>48.3</v>
      </c>
      <c r="K57" s="96">
        <v>48.3</v>
      </c>
      <c r="L57" s="96">
        <f t="shared" si="0"/>
        <v>100</v>
      </c>
    </row>
    <row r="58" spans="1:12" ht="25.5">
      <c r="A58" s="25">
        <v>53</v>
      </c>
      <c r="B58" s="56" t="s">
        <v>348</v>
      </c>
      <c r="C58" s="33">
        <v>901</v>
      </c>
      <c r="D58" s="1">
        <v>113</v>
      </c>
      <c r="E58" s="2" t="s">
        <v>349</v>
      </c>
      <c r="F58" s="2"/>
      <c r="G58" s="48"/>
      <c r="H58" s="49"/>
      <c r="I58" s="98">
        <f t="shared" ref="I58:K59" si="6">I59</f>
        <v>0</v>
      </c>
      <c r="J58" s="98">
        <f t="shared" si="6"/>
        <v>123.249</v>
      </c>
      <c r="K58" s="98">
        <f t="shared" si="6"/>
        <v>123.249</v>
      </c>
      <c r="L58" s="93">
        <f t="shared" si="0"/>
        <v>100</v>
      </c>
    </row>
    <row r="59" spans="1:12">
      <c r="A59" s="25">
        <v>54</v>
      </c>
      <c r="B59" s="56" t="s">
        <v>350</v>
      </c>
      <c r="C59" s="33">
        <v>901</v>
      </c>
      <c r="D59" s="1">
        <v>113</v>
      </c>
      <c r="E59" s="2" t="s">
        <v>351</v>
      </c>
      <c r="F59" s="2"/>
      <c r="G59" s="48"/>
      <c r="H59" s="49"/>
      <c r="I59" s="98">
        <f t="shared" si="6"/>
        <v>0</v>
      </c>
      <c r="J59" s="98">
        <f t="shared" si="6"/>
        <v>123.249</v>
      </c>
      <c r="K59" s="98">
        <f t="shared" si="6"/>
        <v>123.249</v>
      </c>
      <c r="L59" s="93">
        <f t="shared" si="0"/>
        <v>100</v>
      </c>
    </row>
    <row r="60" spans="1:12">
      <c r="A60" s="25">
        <v>55</v>
      </c>
      <c r="B60" s="61" t="s">
        <v>363</v>
      </c>
      <c r="C60" s="65">
        <v>901</v>
      </c>
      <c r="D60" s="66">
        <v>113</v>
      </c>
      <c r="E60" s="67" t="s">
        <v>351</v>
      </c>
      <c r="F60" s="67" t="s">
        <v>362</v>
      </c>
      <c r="G60" s="107"/>
      <c r="H60" s="108"/>
      <c r="I60" s="113">
        <v>0</v>
      </c>
      <c r="J60" s="96">
        <v>123.249</v>
      </c>
      <c r="K60" s="96">
        <v>123.249</v>
      </c>
      <c r="L60" s="96">
        <f t="shared" si="0"/>
        <v>100</v>
      </c>
    </row>
    <row r="61" spans="1:12">
      <c r="A61" s="25">
        <v>56</v>
      </c>
      <c r="B61" s="56" t="s">
        <v>173</v>
      </c>
      <c r="C61" s="33">
        <v>901</v>
      </c>
      <c r="D61" s="1">
        <v>113</v>
      </c>
      <c r="E61" s="2" t="s">
        <v>95</v>
      </c>
      <c r="F61" s="4"/>
      <c r="G61" s="107"/>
      <c r="H61" s="108"/>
      <c r="I61" s="97">
        <f>I62</f>
        <v>55</v>
      </c>
      <c r="J61" s="97">
        <f>J62</f>
        <v>55</v>
      </c>
      <c r="K61" s="97">
        <f>K62</f>
        <v>30.4</v>
      </c>
      <c r="L61" s="93">
        <f t="shared" si="0"/>
        <v>55.272727272727273</v>
      </c>
    </row>
    <row r="62" spans="1:12" ht="31.5" customHeight="1">
      <c r="A62" s="25">
        <v>57</v>
      </c>
      <c r="B62" s="62" t="s">
        <v>398</v>
      </c>
      <c r="C62" s="34">
        <v>901</v>
      </c>
      <c r="D62" s="3">
        <v>113</v>
      </c>
      <c r="E62" s="4" t="s">
        <v>95</v>
      </c>
      <c r="F62" s="4" t="s">
        <v>86</v>
      </c>
      <c r="G62" s="107"/>
      <c r="H62" s="108"/>
      <c r="I62" s="109">
        <v>55</v>
      </c>
      <c r="J62" s="96">
        <v>55</v>
      </c>
      <c r="K62" s="96">
        <v>30.4</v>
      </c>
      <c r="L62" s="96">
        <f t="shared" si="0"/>
        <v>55.272727272727273</v>
      </c>
    </row>
    <row r="63" spans="1:12">
      <c r="A63" s="25">
        <v>58</v>
      </c>
      <c r="B63" s="56" t="s">
        <v>79</v>
      </c>
      <c r="C63" s="33">
        <v>901</v>
      </c>
      <c r="D63" s="1">
        <v>113</v>
      </c>
      <c r="E63" s="2" t="s">
        <v>75</v>
      </c>
      <c r="F63" s="2"/>
      <c r="G63" s="85"/>
      <c r="H63" s="49"/>
      <c r="I63" s="97">
        <f>SUM(I64)</f>
        <v>0</v>
      </c>
      <c r="J63" s="93">
        <f>SUM(J64)</f>
        <v>1200</v>
      </c>
      <c r="K63" s="93">
        <f>SUM(K64)</f>
        <v>1200</v>
      </c>
      <c r="L63" s="93">
        <f>SUM(L64)</f>
        <v>100</v>
      </c>
    </row>
    <row r="64" spans="1:12">
      <c r="A64" s="25">
        <v>59</v>
      </c>
      <c r="B64" s="56" t="s">
        <v>369</v>
      </c>
      <c r="C64" s="33">
        <v>901</v>
      </c>
      <c r="D64" s="1">
        <v>113</v>
      </c>
      <c r="E64" s="2" t="s">
        <v>370</v>
      </c>
      <c r="F64" s="2"/>
      <c r="G64" s="85"/>
      <c r="H64" s="49"/>
      <c r="I64" s="97">
        <v>0</v>
      </c>
      <c r="J64" s="93">
        <f>SUM(J65)</f>
        <v>1200</v>
      </c>
      <c r="K64" s="93">
        <f>SUM(K65)</f>
        <v>1200</v>
      </c>
      <c r="L64" s="93">
        <f>SUM(L65)</f>
        <v>100</v>
      </c>
    </row>
    <row r="65" spans="1:12" ht="30.75" customHeight="1">
      <c r="A65" s="25">
        <v>60</v>
      </c>
      <c r="B65" s="62" t="s">
        <v>398</v>
      </c>
      <c r="C65" s="34">
        <v>901</v>
      </c>
      <c r="D65" s="3">
        <v>113</v>
      </c>
      <c r="E65" s="4" t="s">
        <v>370</v>
      </c>
      <c r="F65" s="4" t="s">
        <v>86</v>
      </c>
      <c r="G65" s="107"/>
      <c r="H65" s="108"/>
      <c r="I65" s="109">
        <v>0</v>
      </c>
      <c r="J65" s="96">
        <v>1200</v>
      </c>
      <c r="K65" s="96">
        <v>1200</v>
      </c>
      <c r="L65" s="96">
        <f>K65/J65*100</f>
        <v>100</v>
      </c>
    </row>
    <row r="66" spans="1:12" ht="15.75">
      <c r="A66" s="25">
        <v>61</v>
      </c>
      <c r="B66" s="54" t="s">
        <v>8</v>
      </c>
      <c r="C66" s="33">
        <v>901</v>
      </c>
      <c r="D66" s="1">
        <v>200</v>
      </c>
      <c r="E66" s="2"/>
      <c r="F66" s="2"/>
      <c r="G66" s="107"/>
      <c r="H66" s="108"/>
      <c r="I66" s="97">
        <f>I67</f>
        <v>326.10000000000002</v>
      </c>
      <c r="J66" s="97">
        <f t="shared" ref="J66:K68" si="7">J67</f>
        <v>326.10000000000002</v>
      </c>
      <c r="K66" s="97">
        <f t="shared" si="7"/>
        <v>326.10000000000002</v>
      </c>
      <c r="L66" s="93">
        <f t="shared" si="0"/>
        <v>100</v>
      </c>
    </row>
    <row r="67" spans="1:12">
      <c r="A67" s="25">
        <v>62</v>
      </c>
      <c r="B67" s="53" t="s">
        <v>9</v>
      </c>
      <c r="C67" s="33">
        <v>901</v>
      </c>
      <c r="D67" s="1">
        <v>203</v>
      </c>
      <c r="E67" s="2"/>
      <c r="F67" s="2"/>
      <c r="G67" s="107"/>
      <c r="H67" s="108"/>
      <c r="I67" s="97">
        <f>I68</f>
        <v>326.10000000000002</v>
      </c>
      <c r="J67" s="97">
        <f t="shared" si="7"/>
        <v>326.10000000000002</v>
      </c>
      <c r="K67" s="97">
        <f t="shared" si="7"/>
        <v>326.10000000000002</v>
      </c>
      <c r="L67" s="93">
        <f t="shared" si="0"/>
        <v>100</v>
      </c>
    </row>
    <row r="68" spans="1:12">
      <c r="A68" s="25">
        <v>63</v>
      </c>
      <c r="B68" s="53" t="s">
        <v>79</v>
      </c>
      <c r="C68" s="33">
        <v>901</v>
      </c>
      <c r="D68" s="1">
        <v>203</v>
      </c>
      <c r="E68" s="2" t="s">
        <v>75</v>
      </c>
      <c r="F68" s="2"/>
      <c r="G68" s="107"/>
      <c r="H68" s="108"/>
      <c r="I68" s="97">
        <f>I69</f>
        <v>326.10000000000002</v>
      </c>
      <c r="J68" s="97">
        <f t="shared" si="7"/>
        <v>326.10000000000002</v>
      </c>
      <c r="K68" s="97">
        <f t="shared" si="7"/>
        <v>326.10000000000002</v>
      </c>
      <c r="L68" s="93">
        <f t="shared" si="0"/>
        <v>100</v>
      </c>
    </row>
    <row r="69" spans="1:12" ht="25.5">
      <c r="A69" s="25">
        <v>64</v>
      </c>
      <c r="B69" s="53" t="s">
        <v>40</v>
      </c>
      <c r="C69" s="33">
        <v>901</v>
      </c>
      <c r="D69" s="1">
        <v>203</v>
      </c>
      <c r="E69" s="2" t="s">
        <v>97</v>
      </c>
      <c r="F69" s="2"/>
      <c r="G69" s="107"/>
      <c r="H69" s="108"/>
      <c r="I69" s="98">
        <f>I70+I71</f>
        <v>326.10000000000002</v>
      </c>
      <c r="J69" s="98">
        <f>J70+J71</f>
        <v>326.10000000000002</v>
      </c>
      <c r="K69" s="98">
        <f>K70+K71</f>
        <v>326.10000000000002</v>
      </c>
      <c r="L69" s="93">
        <f t="shared" si="0"/>
        <v>100</v>
      </c>
    </row>
    <row r="70" spans="1:12" ht="25.5">
      <c r="A70" s="25">
        <v>65</v>
      </c>
      <c r="B70" s="55" t="s">
        <v>397</v>
      </c>
      <c r="C70" s="34">
        <v>901</v>
      </c>
      <c r="D70" s="3">
        <v>203</v>
      </c>
      <c r="E70" s="4" t="s">
        <v>97</v>
      </c>
      <c r="F70" s="4" t="s">
        <v>49</v>
      </c>
      <c r="G70" s="107"/>
      <c r="H70" s="108"/>
      <c r="I70" s="113">
        <v>267.8</v>
      </c>
      <c r="J70" s="96">
        <v>246.9</v>
      </c>
      <c r="K70" s="96">
        <v>246.9</v>
      </c>
      <c r="L70" s="96">
        <f t="shared" si="0"/>
        <v>100</v>
      </c>
    </row>
    <row r="71" spans="1:12" ht="29.25" customHeight="1">
      <c r="A71" s="25">
        <v>66</v>
      </c>
      <c r="B71" s="62" t="s">
        <v>398</v>
      </c>
      <c r="C71" s="34">
        <v>901</v>
      </c>
      <c r="D71" s="3">
        <v>203</v>
      </c>
      <c r="E71" s="4" t="s">
        <v>97</v>
      </c>
      <c r="F71" s="4" t="s">
        <v>86</v>
      </c>
      <c r="G71" s="107"/>
      <c r="H71" s="108"/>
      <c r="I71" s="113">
        <v>58.3</v>
      </c>
      <c r="J71" s="96">
        <v>79.2</v>
      </c>
      <c r="K71" s="96">
        <v>79.2</v>
      </c>
      <c r="L71" s="96">
        <f t="shared" si="0"/>
        <v>100</v>
      </c>
    </row>
    <row r="72" spans="1:12" ht="33" customHeight="1">
      <c r="A72" s="25">
        <v>67</v>
      </c>
      <c r="B72" s="54" t="s">
        <v>10</v>
      </c>
      <c r="C72" s="33">
        <v>901</v>
      </c>
      <c r="D72" s="1">
        <v>300</v>
      </c>
      <c r="E72" s="2"/>
      <c r="F72" s="2"/>
      <c r="G72" s="5" t="s">
        <v>68</v>
      </c>
      <c r="H72" s="108"/>
      <c r="I72" s="97">
        <f>I73+I85+I101</f>
        <v>3876</v>
      </c>
      <c r="J72" s="97">
        <f>J73+J85+J101</f>
        <v>3769.9240000000004</v>
      </c>
      <c r="K72" s="97">
        <f>K73+K85+K101</f>
        <v>3513.8310000000001</v>
      </c>
      <c r="L72" s="93">
        <f t="shared" si="0"/>
        <v>93.20694528589965</v>
      </c>
    </row>
    <row r="73" spans="1:12" ht="45.75" customHeight="1">
      <c r="A73" s="25">
        <v>68</v>
      </c>
      <c r="B73" s="53" t="s">
        <v>35</v>
      </c>
      <c r="C73" s="33">
        <v>901</v>
      </c>
      <c r="D73" s="1">
        <v>309</v>
      </c>
      <c r="E73" s="2"/>
      <c r="F73" s="2"/>
      <c r="G73" s="11" t="s">
        <v>52</v>
      </c>
      <c r="H73" s="108"/>
      <c r="I73" s="97">
        <f>I74+I80</f>
        <v>2165</v>
      </c>
      <c r="J73" s="97">
        <f>J74+J80</f>
        <v>2144.971</v>
      </c>
      <c r="K73" s="97">
        <f>K74+K80</f>
        <v>1928.3309999999999</v>
      </c>
      <c r="L73" s="93">
        <f t="shared" si="0"/>
        <v>89.90009655142191</v>
      </c>
    </row>
    <row r="74" spans="1:12" ht="29.25" customHeight="1">
      <c r="A74" s="25">
        <v>69</v>
      </c>
      <c r="B74" s="53" t="s">
        <v>402</v>
      </c>
      <c r="C74" s="33">
        <v>901</v>
      </c>
      <c r="D74" s="1">
        <v>309</v>
      </c>
      <c r="E74" s="2" t="s">
        <v>83</v>
      </c>
      <c r="F74" s="2"/>
      <c r="G74" s="5" t="s">
        <v>69</v>
      </c>
      <c r="H74" s="108"/>
      <c r="I74" s="97">
        <f>I75</f>
        <v>265</v>
      </c>
      <c r="J74" s="97">
        <f>J75</f>
        <v>265</v>
      </c>
      <c r="K74" s="97">
        <f>K75</f>
        <v>199.3</v>
      </c>
      <c r="L74" s="93">
        <f t="shared" si="0"/>
        <v>75.207547169811335</v>
      </c>
    </row>
    <row r="75" spans="1:12" ht="40.5" customHeight="1">
      <c r="A75" s="25">
        <v>70</v>
      </c>
      <c r="B75" s="53" t="s">
        <v>175</v>
      </c>
      <c r="C75" s="33">
        <v>901</v>
      </c>
      <c r="D75" s="1">
        <v>309</v>
      </c>
      <c r="E75" s="2" t="s">
        <v>98</v>
      </c>
      <c r="F75" s="2"/>
      <c r="G75" s="5" t="s">
        <v>70</v>
      </c>
      <c r="H75" s="108"/>
      <c r="I75" s="97">
        <f>I76++I78</f>
        <v>265</v>
      </c>
      <c r="J75" s="97">
        <f>J76++J78</f>
        <v>265</v>
      </c>
      <c r="K75" s="97">
        <f>K76++K78</f>
        <v>199.3</v>
      </c>
      <c r="L75" s="93">
        <f t="shared" si="0"/>
        <v>75.207547169811335</v>
      </c>
    </row>
    <row r="76" spans="1:12" ht="31.5" customHeight="1">
      <c r="A76" s="25">
        <v>71</v>
      </c>
      <c r="B76" s="53" t="s">
        <v>323</v>
      </c>
      <c r="C76" s="33">
        <v>901</v>
      </c>
      <c r="D76" s="1">
        <v>309</v>
      </c>
      <c r="E76" s="2" t="s">
        <v>99</v>
      </c>
      <c r="F76" s="2"/>
      <c r="G76" s="11" t="s">
        <v>52</v>
      </c>
      <c r="H76" s="108"/>
      <c r="I76" s="97">
        <f>I77</f>
        <v>200</v>
      </c>
      <c r="J76" s="97">
        <f>J77</f>
        <v>200</v>
      </c>
      <c r="K76" s="97">
        <f>K77</f>
        <v>199.3</v>
      </c>
      <c r="L76" s="93">
        <f t="shared" si="0"/>
        <v>99.65</v>
      </c>
    </row>
    <row r="77" spans="1:12" ht="27.75" customHeight="1">
      <c r="A77" s="25">
        <v>72</v>
      </c>
      <c r="B77" s="62" t="s">
        <v>398</v>
      </c>
      <c r="C77" s="34">
        <v>901</v>
      </c>
      <c r="D77" s="3">
        <v>309</v>
      </c>
      <c r="E77" s="4" t="s">
        <v>99</v>
      </c>
      <c r="F77" s="4" t="s">
        <v>86</v>
      </c>
      <c r="G77" s="5" t="s">
        <v>71</v>
      </c>
      <c r="H77" s="108"/>
      <c r="I77" s="109">
        <v>200</v>
      </c>
      <c r="J77" s="96">
        <v>200</v>
      </c>
      <c r="K77" s="96">
        <v>199.3</v>
      </c>
      <c r="L77" s="96">
        <f t="shared" si="0"/>
        <v>99.65</v>
      </c>
    </row>
    <row r="78" spans="1:12" ht="25.5" customHeight="1">
      <c r="A78" s="25">
        <v>73</v>
      </c>
      <c r="B78" s="59" t="s">
        <v>176</v>
      </c>
      <c r="C78" s="33">
        <v>901</v>
      </c>
      <c r="D78" s="1">
        <v>309</v>
      </c>
      <c r="E78" s="2" t="s">
        <v>100</v>
      </c>
      <c r="F78" s="4"/>
      <c r="G78" s="11" t="s">
        <v>52</v>
      </c>
      <c r="H78" s="108"/>
      <c r="I78" s="97">
        <f>I79</f>
        <v>65</v>
      </c>
      <c r="J78" s="97">
        <f>J79</f>
        <v>65</v>
      </c>
      <c r="K78" s="97">
        <f>K79</f>
        <v>0</v>
      </c>
      <c r="L78" s="93">
        <f t="shared" si="0"/>
        <v>0</v>
      </c>
    </row>
    <row r="79" spans="1:12" ht="38.25">
      <c r="A79" s="25">
        <v>74</v>
      </c>
      <c r="B79" s="62" t="s">
        <v>398</v>
      </c>
      <c r="C79" s="34">
        <v>901</v>
      </c>
      <c r="D79" s="3">
        <v>309</v>
      </c>
      <c r="E79" s="4" t="s">
        <v>100</v>
      </c>
      <c r="F79" s="4" t="s">
        <v>86</v>
      </c>
      <c r="G79" s="107"/>
      <c r="H79" s="108"/>
      <c r="I79" s="109">
        <v>65</v>
      </c>
      <c r="J79" s="96">
        <v>65</v>
      </c>
      <c r="K79" s="96">
        <v>0</v>
      </c>
      <c r="L79" s="96">
        <f t="shared" si="0"/>
        <v>0</v>
      </c>
    </row>
    <row r="80" spans="1:12" ht="25.5">
      <c r="A80" s="25">
        <v>75</v>
      </c>
      <c r="B80" s="53" t="s">
        <v>402</v>
      </c>
      <c r="C80" s="33">
        <v>901</v>
      </c>
      <c r="D80" s="1">
        <v>309</v>
      </c>
      <c r="E80" s="2" t="s">
        <v>83</v>
      </c>
      <c r="F80" s="4"/>
      <c r="G80" s="107"/>
      <c r="H80" s="108"/>
      <c r="I80" s="97">
        <f t="shared" ref="I80:K81" si="8">I81</f>
        <v>1900</v>
      </c>
      <c r="J80" s="97">
        <f t="shared" si="8"/>
        <v>1879.971</v>
      </c>
      <c r="K80" s="97">
        <f t="shared" si="8"/>
        <v>1729.0309999999999</v>
      </c>
      <c r="L80" s="93">
        <f t="shared" si="0"/>
        <v>91.971152746505126</v>
      </c>
    </row>
    <row r="81" spans="1:12">
      <c r="A81" s="25">
        <v>76</v>
      </c>
      <c r="B81" s="53" t="s">
        <v>164</v>
      </c>
      <c r="C81" s="33">
        <v>901</v>
      </c>
      <c r="D81" s="1">
        <v>309</v>
      </c>
      <c r="E81" s="2" t="s">
        <v>89</v>
      </c>
      <c r="F81" s="4"/>
      <c r="G81" s="107"/>
      <c r="H81" s="108"/>
      <c r="I81" s="97">
        <f t="shared" si="8"/>
        <v>1900</v>
      </c>
      <c r="J81" s="97">
        <f t="shared" si="8"/>
        <v>1879.971</v>
      </c>
      <c r="K81" s="97">
        <f t="shared" si="8"/>
        <v>1729.0309999999999</v>
      </c>
      <c r="L81" s="93">
        <f t="shared" si="0"/>
        <v>91.971152746505126</v>
      </c>
    </row>
    <row r="82" spans="1:12" ht="45.75" customHeight="1">
      <c r="A82" s="25">
        <v>77</v>
      </c>
      <c r="B82" s="53" t="s">
        <v>177</v>
      </c>
      <c r="C82" s="33">
        <v>901</v>
      </c>
      <c r="D82" s="1">
        <v>309</v>
      </c>
      <c r="E82" s="2" t="s">
        <v>292</v>
      </c>
      <c r="F82" s="4"/>
      <c r="G82" s="107"/>
      <c r="H82" s="108"/>
      <c r="I82" s="97">
        <f>I83+I84</f>
        <v>1900</v>
      </c>
      <c r="J82" s="97">
        <f>J83+J84</f>
        <v>1879.971</v>
      </c>
      <c r="K82" s="97">
        <f>K83+K84</f>
        <v>1729.0309999999999</v>
      </c>
      <c r="L82" s="93">
        <f t="shared" si="0"/>
        <v>91.971152746505126</v>
      </c>
    </row>
    <row r="83" spans="1:12" ht="25.5">
      <c r="A83" s="25">
        <v>78</v>
      </c>
      <c r="B83" s="55" t="s">
        <v>397</v>
      </c>
      <c r="C83" s="65">
        <v>901</v>
      </c>
      <c r="D83" s="66">
        <v>309</v>
      </c>
      <c r="E83" s="67" t="s">
        <v>292</v>
      </c>
      <c r="F83" s="67" t="s">
        <v>49</v>
      </c>
      <c r="G83" s="107"/>
      <c r="H83" s="108"/>
      <c r="I83" s="109">
        <v>1200</v>
      </c>
      <c r="J83" s="96">
        <v>1210.971</v>
      </c>
      <c r="K83" s="96">
        <v>1210.971</v>
      </c>
      <c r="L83" s="96">
        <f t="shared" si="0"/>
        <v>100</v>
      </c>
    </row>
    <row r="84" spans="1:12" ht="38.25">
      <c r="A84" s="25">
        <v>79</v>
      </c>
      <c r="B84" s="62" t="s">
        <v>398</v>
      </c>
      <c r="C84" s="65">
        <v>901</v>
      </c>
      <c r="D84" s="66">
        <v>309</v>
      </c>
      <c r="E84" s="67" t="s">
        <v>292</v>
      </c>
      <c r="F84" s="67" t="s">
        <v>86</v>
      </c>
      <c r="G84" s="107"/>
      <c r="H84" s="108"/>
      <c r="I84" s="109">
        <v>700</v>
      </c>
      <c r="J84" s="96">
        <v>669</v>
      </c>
      <c r="K84" s="96">
        <v>518.05999999999995</v>
      </c>
      <c r="L84" s="96">
        <f t="shared" ref="L84:L155" si="9">K84/J84*100</f>
        <v>77.437967115097152</v>
      </c>
    </row>
    <row r="85" spans="1:12">
      <c r="A85" s="25">
        <v>80</v>
      </c>
      <c r="B85" s="53" t="s">
        <v>74</v>
      </c>
      <c r="C85" s="33">
        <v>901</v>
      </c>
      <c r="D85" s="1">
        <v>310</v>
      </c>
      <c r="E85" s="2"/>
      <c r="F85" s="2"/>
      <c r="G85" s="107"/>
      <c r="H85" s="108"/>
      <c r="I85" s="97">
        <f>I86+I98</f>
        <v>1621</v>
      </c>
      <c r="J85" s="97">
        <f>J86+J98</f>
        <v>1566.7</v>
      </c>
      <c r="K85" s="97">
        <f>K86+K98</f>
        <v>1558.7</v>
      </c>
      <c r="L85" s="93">
        <f t="shared" si="9"/>
        <v>99.489372566541135</v>
      </c>
    </row>
    <row r="86" spans="1:12" ht="25.5">
      <c r="A86" s="25">
        <v>81</v>
      </c>
      <c r="B86" s="53" t="s">
        <v>402</v>
      </c>
      <c r="C86" s="33">
        <v>901</v>
      </c>
      <c r="D86" s="1">
        <v>310</v>
      </c>
      <c r="E86" s="2" t="s">
        <v>83</v>
      </c>
      <c r="F86" s="2"/>
      <c r="G86" s="107"/>
      <c r="H86" s="108"/>
      <c r="I86" s="97">
        <f>I87</f>
        <v>1621</v>
      </c>
      <c r="J86" s="97">
        <f>J87</f>
        <v>1566.7</v>
      </c>
      <c r="K86" s="97">
        <f>K87</f>
        <v>1558.7</v>
      </c>
      <c r="L86" s="93">
        <f t="shared" si="9"/>
        <v>99.489372566541135</v>
      </c>
    </row>
    <row r="87" spans="1:12" ht="25.5">
      <c r="A87" s="25">
        <v>82</v>
      </c>
      <c r="B87" s="53" t="s">
        <v>340</v>
      </c>
      <c r="C87" s="33">
        <v>901</v>
      </c>
      <c r="D87" s="1">
        <v>310</v>
      </c>
      <c r="E87" s="2" t="s">
        <v>101</v>
      </c>
      <c r="F87" s="2"/>
      <c r="G87" s="107"/>
      <c r="H87" s="108"/>
      <c r="I87" s="97">
        <f>I88+I91+I93+I96</f>
        <v>1621</v>
      </c>
      <c r="J87" s="97">
        <f>J88+J91+J93+J96</f>
        <v>1566.7</v>
      </c>
      <c r="K87" s="97">
        <f>K88+K91+K93+K96</f>
        <v>1558.7</v>
      </c>
      <c r="L87" s="93">
        <f t="shared" si="9"/>
        <v>99.489372566541135</v>
      </c>
    </row>
    <row r="88" spans="1:12" ht="25.5">
      <c r="A88" s="25">
        <v>83</v>
      </c>
      <c r="B88" s="53" t="s">
        <v>178</v>
      </c>
      <c r="C88" s="33">
        <v>901</v>
      </c>
      <c r="D88" s="1">
        <v>310</v>
      </c>
      <c r="E88" s="2" t="s">
        <v>102</v>
      </c>
      <c r="F88" s="2"/>
      <c r="G88" s="107"/>
      <c r="H88" s="108"/>
      <c r="I88" s="97">
        <f>I89+I90</f>
        <v>1209</v>
      </c>
      <c r="J88" s="97">
        <f>J89+J90</f>
        <v>1520.7</v>
      </c>
      <c r="K88" s="97">
        <f>K89+K90</f>
        <v>1512.8</v>
      </c>
      <c r="L88" s="93">
        <f t="shared" si="9"/>
        <v>99.480502400210426</v>
      </c>
    </row>
    <row r="89" spans="1:12" ht="25.5">
      <c r="A89" s="25">
        <v>84</v>
      </c>
      <c r="B89" s="55" t="s">
        <v>397</v>
      </c>
      <c r="C89" s="34">
        <v>901</v>
      </c>
      <c r="D89" s="3">
        <v>310</v>
      </c>
      <c r="E89" s="4" t="s">
        <v>102</v>
      </c>
      <c r="F89" s="4" t="s">
        <v>49</v>
      </c>
      <c r="G89" s="107"/>
      <c r="H89" s="108"/>
      <c r="I89" s="109">
        <v>1098</v>
      </c>
      <c r="J89" s="96">
        <v>1405.7</v>
      </c>
      <c r="K89" s="96">
        <v>1403.5</v>
      </c>
      <c r="L89" s="96">
        <f t="shared" si="9"/>
        <v>99.843494344454726</v>
      </c>
    </row>
    <row r="90" spans="1:12" ht="38.25">
      <c r="A90" s="25">
        <v>85</v>
      </c>
      <c r="B90" s="62" t="s">
        <v>398</v>
      </c>
      <c r="C90" s="34">
        <v>901</v>
      </c>
      <c r="D90" s="3">
        <v>310</v>
      </c>
      <c r="E90" s="4" t="s">
        <v>102</v>
      </c>
      <c r="F90" s="4" t="s">
        <v>86</v>
      </c>
      <c r="G90" s="107"/>
      <c r="H90" s="108"/>
      <c r="I90" s="109">
        <f>102+9</f>
        <v>111</v>
      </c>
      <c r="J90" s="96">
        <v>115</v>
      </c>
      <c r="K90" s="96">
        <v>109.3</v>
      </c>
      <c r="L90" s="96">
        <f t="shared" si="9"/>
        <v>95.043478260869563</v>
      </c>
    </row>
    <row r="91" spans="1:12" ht="25.5">
      <c r="A91" s="25">
        <v>86</v>
      </c>
      <c r="B91" s="53" t="s">
        <v>179</v>
      </c>
      <c r="C91" s="33">
        <v>901</v>
      </c>
      <c r="D91" s="1">
        <v>310</v>
      </c>
      <c r="E91" s="2" t="s">
        <v>103</v>
      </c>
      <c r="F91" s="4"/>
      <c r="G91" s="107"/>
      <c r="H91" s="108"/>
      <c r="I91" s="97">
        <f>I92</f>
        <v>92</v>
      </c>
      <c r="J91" s="97">
        <f>J92</f>
        <v>46</v>
      </c>
      <c r="K91" s="97">
        <f>K92</f>
        <v>45.9</v>
      </c>
      <c r="L91" s="93">
        <f t="shared" si="9"/>
        <v>99.782608695652172</v>
      </c>
    </row>
    <row r="92" spans="1:12" ht="38.25">
      <c r="A92" s="25">
        <v>87</v>
      </c>
      <c r="B92" s="62" t="s">
        <v>398</v>
      </c>
      <c r="C92" s="34">
        <v>901</v>
      </c>
      <c r="D92" s="3">
        <v>310</v>
      </c>
      <c r="E92" s="4" t="s">
        <v>103</v>
      </c>
      <c r="F92" s="4" t="s">
        <v>86</v>
      </c>
      <c r="G92" s="107"/>
      <c r="H92" s="108"/>
      <c r="I92" s="109">
        <v>92</v>
      </c>
      <c r="J92" s="96">
        <v>46</v>
      </c>
      <c r="K92" s="96">
        <v>45.9</v>
      </c>
      <c r="L92" s="96">
        <f t="shared" si="9"/>
        <v>99.782608695652172</v>
      </c>
    </row>
    <row r="93" spans="1:12" ht="25.5">
      <c r="A93" s="25">
        <v>88</v>
      </c>
      <c r="B93" s="53" t="s">
        <v>180</v>
      </c>
      <c r="C93" s="33">
        <v>901</v>
      </c>
      <c r="D93" s="1">
        <v>310</v>
      </c>
      <c r="E93" s="2" t="s">
        <v>104</v>
      </c>
      <c r="F93" s="4"/>
      <c r="G93" s="107"/>
      <c r="H93" s="108"/>
      <c r="I93" s="97">
        <f>I94+I95</f>
        <v>130</v>
      </c>
      <c r="J93" s="97">
        <f>J94+J95</f>
        <v>0</v>
      </c>
      <c r="K93" s="97">
        <f>K94+K95</f>
        <v>0</v>
      </c>
      <c r="L93" s="93">
        <v>0</v>
      </c>
    </row>
    <row r="94" spans="1:12" ht="38.25">
      <c r="A94" s="25">
        <v>89</v>
      </c>
      <c r="B94" s="62" t="s">
        <v>398</v>
      </c>
      <c r="C94" s="34">
        <v>901</v>
      </c>
      <c r="D94" s="3">
        <v>310</v>
      </c>
      <c r="E94" s="4" t="s">
        <v>104</v>
      </c>
      <c r="F94" s="4" t="s">
        <v>86</v>
      </c>
      <c r="G94" s="107"/>
      <c r="H94" s="108"/>
      <c r="I94" s="109">
        <v>60</v>
      </c>
      <c r="J94" s="96">
        <v>0</v>
      </c>
      <c r="K94" s="96">
        <v>0</v>
      </c>
      <c r="L94" s="96">
        <v>0</v>
      </c>
    </row>
    <row r="95" spans="1:12" ht="38.25">
      <c r="A95" s="25">
        <v>90</v>
      </c>
      <c r="B95" s="55" t="s">
        <v>54</v>
      </c>
      <c r="C95" s="34">
        <v>901</v>
      </c>
      <c r="D95" s="3">
        <v>310</v>
      </c>
      <c r="E95" s="4" t="s">
        <v>104</v>
      </c>
      <c r="F95" s="4" t="s">
        <v>53</v>
      </c>
      <c r="G95" s="107"/>
      <c r="H95" s="108"/>
      <c r="I95" s="109">
        <v>70</v>
      </c>
      <c r="J95" s="96">
        <v>0</v>
      </c>
      <c r="K95" s="96">
        <v>0</v>
      </c>
      <c r="L95" s="96">
        <v>0</v>
      </c>
    </row>
    <row r="96" spans="1:12" ht="25.5">
      <c r="A96" s="25">
        <v>91</v>
      </c>
      <c r="B96" s="53" t="s">
        <v>257</v>
      </c>
      <c r="C96" s="33">
        <v>901</v>
      </c>
      <c r="D96" s="1">
        <v>310</v>
      </c>
      <c r="E96" s="2" t="s">
        <v>258</v>
      </c>
      <c r="F96" s="2"/>
      <c r="G96" s="48"/>
      <c r="H96" s="49"/>
      <c r="I96" s="97">
        <f>I97</f>
        <v>190</v>
      </c>
      <c r="J96" s="97">
        <f>J97</f>
        <v>0</v>
      </c>
      <c r="K96" s="97">
        <f>K97</f>
        <v>0</v>
      </c>
      <c r="L96" s="93">
        <v>0</v>
      </c>
    </row>
    <row r="97" spans="1:12" ht="25.5">
      <c r="A97" s="25">
        <v>92</v>
      </c>
      <c r="B97" s="57" t="s">
        <v>161</v>
      </c>
      <c r="C97" s="34">
        <v>901</v>
      </c>
      <c r="D97" s="3">
        <v>310</v>
      </c>
      <c r="E97" s="4" t="s">
        <v>258</v>
      </c>
      <c r="F97" s="4"/>
      <c r="G97" s="107"/>
      <c r="H97" s="108"/>
      <c r="I97" s="109">
        <v>190</v>
      </c>
      <c r="J97" s="96">
        <v>0</v>
      </c>
      <c r="K97" s="96">
        <v>0</v>
      </c>
      <c r="L97" s="96">
        <v>0</v>
      </c>
    </row>
    <row r="98" spans="1:12">
      <c r="A98" s="25">
        <v>93</v>
      </c>
      <c r="B98" s="53" t="s">
        <v>79</v>
      </c>
      <c r="C98" s="33">
        <v>901</v>
      </c>
      <c r="D98" s="1">
        <v>310</v>
      </c>
      <c r="E98" s="2" t="s">
        <v>75</v>
      </c>
      <c r="F98" s="2"/>
      <c r="G98" s="107"/>
      <c r="H98" s="108"/>
      <c r="I98" s="97">
        <f t="shared" ref="I98:K99" si="10">I99</f>
        <v>0</v>
      </c>
      <c r="J98" s="97">
        <f t="shared" si="10"/>
        <v>0</v>
      </c>
      <c r="K98" s="97">
        <f t="shared" si="10"/>
        <v>0</v>
      </c>
      <c r="L98" s="93">
        <v>0</v>
      </c>
    </row>
    <row r="99" spans="1:12">
      <c r="A99" s="25">
        <v>94</v>
      </c>
      <c r="B99" s="53" t="s">
        <v>7</v>
      </c>
      <c r="C99" s="33">
        <v>901</v>
      </c>
      <c r="D99" s="1">
        <v>310</v>
      </c>
      <c r="E99" s="2" t="s">
        <v>82</v>
      </c>
      <c r="F99" s="2"/>
      <c r="G99" s="107"/>
      <c r="H99" s="108"/>
      <c r="I99" s="97">
        <f t="shared" si="10"/>
        <v>0</v>
      </c>
      <c r="J99" s="97">
        <f t="shared" si="10"/>
        <v>0</v>
      </c>
      <c r="K99" s="97">
        <f t="shared" si="10"/>
        <v>0</v>
      </c>
      <c r="L99" s="93">
        <v>0</v>
      </c>
    </row>
    <row r="100" spans="1:12" ht="38.25">
      <c r="A100" s="25">
        <v>95</v>
      </c>
      <c r="B100" s="62" t="s">
        <v>398</v>
      </c>
      <c r="C100" s="34">
        <v>901</v>
      </c>
      <c r="D100" s="3">
        <v>310</v>
      </c>
      <c r="E100" s="4" t="s">
        <v>82</v>
      </c>
      <c r="F100" s="4" t="s">
        <v>86</v>
      </c>
      <c r="G100" s="107"/>
      <c r="H100" s="108"/>
      <c r="I100" s="109">
        <v>0</v>
      </c>
      <c r="J100" s="96">
        <v>0</v>
      </c>
      <c r="K100" s="96">
        <v>0</v>
      </c>
      <c r="L100" s="96">
        <v>0</v>
      </c>
    </row>
    <row r="101" spans="1:12" ht="25.5">
      <c r="A101" s="25">
        <v>96</v>
      </c>
      <c r="B101" s="53" t="s">
        <v>72</v>
      </c>
      <c r="C101" s="33">
        <v>901</v>
      </c>
      <c r="D101" s="1">
        <v>314</v>
      </c>
      <c r="E101" s="2"/>
      <c r="F101" s="2"/>
      <c r="G101" s="107"/>
      <c r="H101" s="108"/>
      <c r="I101" s="97">
        <f>I102+I109</f>
        <v>90</v>
      </c>
      <c r="J101" s="97">
        <f>J102+J109</f>
        <v>58.253</v>
      </c>
      <c r="K101" s="97">
        <f>K102+K109</f>
        <v>26.8</v>
      </c>
      <c r="L101" s="93">
        <f t="shared" si="9"/>
        <v>46.006214272226323</v>
      </c>
    </row>
    <row r="102" spans="1:12" ht="25.5">
      <c r="A102" s="25">
        <v>97</v>
      </c>
      <c r="B102" s="53" t="s">
        <v>402</v>
      </c>
      <c r="C102" s="33">
        <v>901</v>
      </c>
      <c r="D102" s="1">
        <v>314</v>
      </c>
      <c r="E102" s="2" t="s">
        <v>83</v>
      </c>
      <c r="F102" s="2"/>
      <c r="G102" s="107"/>
      <c r="H102" s="108"/>
      <c r="I102" s="97">
        <f t="shared" ref="I102:K103" si="11">I103</f>
        <v>50</v>
      </c>
      <c r="J102" s="97">
        <f t="shared" si="11"/>
        <v>30</v>
      </c>
      <c r="K102" s="97">
        <f t="shared" si="11"/>
        <v>15</v>
      </c>
      <c r="L102" s="93">
        <f t="shared" si="9"/>
        <v>50</v>
      </c>
    </row>
    <row r="103" spans="1:12" ht="51">
      <c r="A103" s="25">
        <v>98</v>
      </c>
      <c r="B103" s="60" t="s">
        <v>181</v>
      </c>
      <c r="C103" s="33">
        <v>901</v>
      </c>
      <c r="D103" s="1">
        <v>314</v>
      </c>
      <c r="E103" s="2" t="s">
        <v>105</v>
      </c>
      <c r="F103" s="2"/>
      <c r="G103" s="107"/>
      <c r="H103" s="108"/>
      <c r="I103" s="97">
        <f t="shared" si="11"/>
        <v>50</v>
      </c>
      <c r="J103" s="97">
        <f t="shared" si="11"/>
        <v>30</v>
      </c>
      <c r="K103" s="97">
        <f t="shared" si="11"/>
        <v>15</v>
      </c>
      <c r="L103" s="93">
        <f t="shared" si="9"/>
        <v>50</v>
      </c>
    </row>
    <row r="104" spans="1:12" ht="76.5">
      <c r="A104" s="25">
        <v>99</v>
      </c>
      <c r="B104" s="60" t="s">
        <v>182</v>
      </c>
      <c r="C104" s="33">
        <v>901</v>
      </c>
      <c r="D104" s="1">
        <v>314</v>
      </c>
      <c r="E104" s="2" t="s">
        <v>106</v>
      </c>
      <c r="F104" s="2"/>
      <c r="G104" s="107"/>
      <c r="H104" s="108"/>
      <c r="I104" s="97">
        <f>I105+I107</f>
        <v>50</v>
      </c>
      <c r="J104" s="97">
        <f>J105+J107</f>
        <v>30</v>
      </c>
      <c r="K104" s="97">
        <f>K105+K107</f>
        <v>15</v>
      </c>
      <c r="L104" s="93">
        <f t="shared" si="9"/>
        <v>50</v>
      </c>
    </row>
    <row r="105" spans="1:12" ht="25.5">
      <c r="A105" s="25">
        <v>100</v>
      </c>
      <c r="B105" s="53" t="s">
        <v>183</v>
      </c>
      <c r="C105" s="33">
        <v>901</v>
      </c>
      <c r="D105" s="1">
        <v>314</v>
      </c>
      <c r="E105" s="2" t="s">
        <v>107</v>
      </c>
      <c r="F105" s="4"/>
      <c r="G105" s="107"/>
      <c r="H105" s="108"/>
      <c r="I105" s="97">
        <f>I106</f>
        <v>25</v>
      </c>
      <c r="J105" s="97">
        <f>J106</f>
        <v>15</v>
      </c>
      <c r="K105" s="97">
        <f>K106</f>
        <v>15</v>
      </c>
      <c r="L105" s="93">
        <f t="shared" si="9"/>
        <v>100</v>
      </c>
    </row>
    <row r="106" spans="1:12" ht="38.25">
      <c r="A106" s="25">
        <v>101</v>
      </c>
      <c r="B106" s="62" t="s">
        <v>398</v>
      </c>
      <c r="C106" s="34">
        <v>901</v>
      </c>
      <c r="D106" s="3">
        <v>314</v>
      </c>
      <c r="E106" s="4" t="s">
        <v>107</v>
      </c>
      <c r="F106" s="4" t="s">
        <v>86</v>
      </c>
      <c r="G106" s="107"/>
      <c r="H106" s="108"/>
      <c r="I106" s="109">
        <v>25</v>
      </c>
      <c r="J106" s="96">
        <v>15</v>
      </c>
      <c r="K106" s="96">
        <v>15</v>
      </c>
      <c r="L106" s="96">
        <f t="shared" si="9"/>
        <v>100</v>
      </c>
    </row>
    <row r="107" spans="1:12" ht="25.5">
      <c r="A107" s="25">
        <v>102</v>
      </c>
      <c r="B107" s="53" t="s">
        <v>184</v>
      </c>
      <c r="C107" s="33">
        <v>901</v>
      </c>
      <c r="D107" s="1">
        <v>314</v>
      </c>
      <c r="E107" s="2" t="s">
        <v>108</v>
      </c>
      <c r="F107" s="2"/>
      <c r="G107" s="107"/>
      <c r="H107" s="108"/>
      <c r="I107" s="97">
        <f>I108</f>
        <v>25</v>
      </c>
      <c r="J107" s="97">
        <f>J108</f>
        <v>15</v>
      </c>
      <c r="K107" s="97">
        <f>K108</f>
        <v>0</v>
      </c>
      <c r="L107" s="93">
        <f t="shared" si="9"/>
        <v>0</v>
      </c>
    </row>
    <row r="108" spans="1:12" ht="38.25">
      <c r="A108" s="25">
        <v>103</v>
      </c>
      <c r="B108" s="62" t="s">
        <v>398</v>
      </c>
      <c r="C108" s="34">
        <v>901</v>
      </c>
      <c r="D108" s="3">
        <v>314</v>
      </c>
      <c r="E108" s="4" t="s">
        <v>108</v>
      </c>
      <c r="F108" s="4" t="s">
        <v>86</v>
      </c>
      <c r="G108" s="107"/>
      <c r="H108" s="108"/>
      <c r="I108" s="109">
        <v>25</v>
      </c>
      <c r="J108" s="96">
        <v>15</v>
      </c>
      <c r="K108" s="96">
        <v>0</v>
      </c>
      <c r="L108" s="96">
        <f t="shared" si="9"/>
        <v>0</v>
      </c>
    </row>
    <row r="109" spans="1:12" ht="25.5">
      <c r="A109" s="25">
        <v>104</v>
      </c>
      <c r="B109" s="53" t="s">
        <v>402</v>
      </c>
      <c r="C109" s="33">
        <v>901</v>
      </c>
      <c r="D109" s="1">
        <v>314</v>
      </c>
      <c r="E109" s="2" t="s">
        <v>83</v>
      </c>
      <c r="F109" s="2"/>
      <c r="G109" s="107"/>
      <c r="H109" s="108"/>
      <c r="I109" s="97">
        <f t="shared" ref="I109:K110" si="12">I110</f>
        <v>40</v>
      </c>
      <c r="J109" s="97">
        <f t="shared" si="12"/>
        <v>28.253</v>
      </c>
      <c r="K109" s="97">
        <f t="shared" si="12"/>
        <v>11.8</v>
      </c>
      <c r="L109" s="93">
        <f t="shared" si="9"/>
        <v>41.765476232612471</v>
      </c>
    </row>
    <row r="110" spans="1:12" ht="38.25">
      <c r="A110" s="25">
        <v>105</v>
      </c>
      <c r="B110" s="53" t="s">
        <v>185</v>
      </c>
      <c r="C110" s="33">
        <v>901</v>
      </c>
      <c r="D110" s="1">
        <v>314</v>
      </c>
      <c r="E110" s="2" t="s">
        <v>109</v>
      </c>
      <c r="F110" s="2"/>
      <c r="G110" s="107"/>
      <c r="H110" s="108"/>
      <c r="I110" s="97">
        <f t="shared" si="12"/>
        <v>40</v>
      </c>
      <c r="J110" s="97">
        <f t="shared" si="12"/>
        <v>28.253</v>
      </c>
      <c r="K110" s="97">
        <f t="shared" si="12"/>
        <v>11.8</v>
      </c>
      <c r="L110" s="93">
        <f t="shared" si="9"/>
        <v>41.765476232612471</v>
      </c>
    </row>
    <row r="111" spans="1:12" ht="38.25">
      <c r="A111" s="25">
        <v>106</v>
      </c>
      <c r="B111" s="62" t="s">
        <v>398</v>
      </c>
      <c r="C111" s="34">
        <v>901</v>
      </c>
      <c r="D111" s="3">
        <v>314</v>
      </c>
      <c r="E111" s="4" t="s">
        <v>109</v>
      </c>
      <c r="F111" s="4" t="s">
        <v>86</v>
      </c>
      <c r="G111" s="107"/>
      <c r="H111" s="108"/>
      <c r="I111" s="109">
        <v>40</v>
      </c>
      <c r="J111" s="96">
        <v>28.253</v>
      </c>
      <c r="K111" s="96">
        <v>11.8</v>
      </c>
      <c r="L111" s="96">
        <f t="shared" si="9"/>
        <v>41.765476232612471</v>
      </c>
    </row>
    <row r="112" spans="1:12" ht="15.75">
      <c r="A112" s="25">
        <v>107</v>
      </c>
      <c r="B112" s="54" t="s">
        <v>11</v>
      </c>
      <c r="C112" s="33">
        <v>901</v>
      </c>
      <c r="D112" s="1">
        <v>400</v>
      </c>
      <c r="E112" s="2"/>
      <c r="F112" s="2"/>
      <c r="G112" s="107"/>
      <c r="H112" s="108"/>
      <c r="I112" s="97">
        <f>I116+I123+I136+I148</f>
        <v>13908.5</v>
      </c>
      <c r="J112" s="97">
        <f>SUM(J113+J116+J123+J136+J148)</f>
        <v>13534.899999999998</v>
      </c>
      <c r="K112" s="97">
        <f>K116+K123+K136+K148</f>
        <v>10588.270999999999</v>
      </c>
      <c r="L112" s="93">
        <f t="shared" si="9"/>
        <v>78.229399552268589</v>
      </c>
    </row>
    <row r="113" spans="1:12" ht="25.5">
      <c r="A113" s="25">
        <v>108</v>
      </c>
      <c r="B113" s="53" t="s">
        <v>402</v>
      </c>
      <c r="C113" s="33">
        <v>901</v>
      </c>
      <c r="D113" s="1">
        <v>405</v>
      </c>
      <c r="E113" s="2" t="s">
        <v>364</v>
      </c>
      <c r="F113" s="2"/>
      <c r="G113" s="107"/>
      <c r="H113" s="108"/>
      <c r="I113" s="97">
        <v>0</v>
      </c>
      <c r="J113" s="97">
        <f>SUM(J114)</f>
        <v>52.8</v>
      </c>
      <c r="K113" s="97">
        <v>0</v>
      </c>
      <c r="L113" s="93">
        <v>0</v>
      </c>
    </row>
    <row r="114" spans="1:12" ht="38.25">
      <c r="A114" s="25">
        <v>109</v>
      </c>
      <c r="B114" s="53" t="s">
        <v>366</v>
      </c>
      <c r="C114" s="33">
        <v>901</v>
      </c>
      <c r="D114" s="1">
        <v>405</v>
      </c>
      <c r="E114" s="2" t="s">
        <v>365</v>
      </c>
      <c r="F114" s="2"/>
      <c r="G114" s="107"/>
      <c r="H114" s="108"/>
      <c r="I114" s="97">
        <v>0</v>
      </c>
      <c r="J114" s="97">
        <f>SUM(J115)</f>
        <v>52.8</v>
      </c>
      <c r="K114" s="97">
        <v>0</v>
      </c>
      <c r="L114" s="93">
        <v>0</v>
      </c>
    </row>
    <row r="115" spans="1:12" ht="31.5" customHeight="1">
      <c r="A115" s="25">
        <v>110</v>
      </c>
      <c r="B115" s="62" t="s">
        <v>398</v>
      </c>
      <c r="C115" s="34">
        <v>901</v>
      </c>
      <c r="D115" s="3">
        <v>405</v>
      </c>
      <c r="E115" s="4" t="s">
        <v>365</v>
      </c>
      <c r="F115" s="4" t="s">
        <v>86</v>
      </c>
      <c r="G115" s="107"/>
      <c r="H115" s="108"/>
      <c r="I115" s="109">
        <v>0</v>
      </c>
      <c r="J115" s="109">
        <v>52.8</v>
      </c>
      <c r="K115" s="109">
        <v>0</v>
      </c>
      <c r="L115" s="96">
        <v>0</v>
      </c>
    </row>
    <row r="116" spans="1:12">
      <c r="A116" s="25">
        <v>111</v>
      </c>
      <c r="B116" s="53" t="s">
        <v>12</v>
      </c>
      <c r="C116" s="33">
        <v>901</v>
      </c>
      <c r="D116" s="1">
        <v>408</v>
      </c>
      <c r="E116" s="2"/>
      <c r="F116" s="2"/>
      <c r="G116" s="107"/>
      <c r="H116" s="108"/>
      <c r="I116" s="97">
        <f t="shared" ref="I116:K117" si="13">I117</f>
        <v>6505.5</v>
      </c>
      <c r="J116" s="97">
        <f t="shared" si="13"/>
        <v>6405</v>
      </c>
      <c r="K116" s="97">
        <f t="shared" si="13"/>
        <v>6405</v>
      </c>
      <c r="L116" s="93">
        <f t="shared" si="9"/>
        <v>100</v>
      </c>
    </row>
    <row r="117" spans="1:12" ht="35.25" customHeight="1">
      <c r="A117" s="25">
        <v>112</v>
      </c>
      <c r="B117" s="53" t="s">
        <v>402</v>
      </c>
      <c r="C117" s="33">
        <v>901</v>
      </c>
      <c r="D117" s="1">
        <v>408</v>
      </c>
      <c r="E117" s="2" t="s">
        <v>83</v>
      </c>
      <c r="F117" s="2"/>
      <c r="G117" s="107"/>
      <c r="H117" s="108"/>
      <c r="I117" s="97">
        <f t="shared" si="13"/>
        <v>6505.5</v>
      </c>
      <c r="J117" s="97">
        <f t="shared" si="13"/>
        <v>6405</v>
      </c>
      <c r="K117" s="97">
        <f t="shared" si="13"/>
        <v>6405</v>
      </c>
      <c r="L117" s="93">
        <f t="shared" si="9"/>
        <v>100</v>
      </c>
    </row>
    <row r="118" spans="1:12" ht="25.5">
      <c r="A118" s="25">
        <v>113</v>
      </c>
      <c r="B118" s="53" t="s">
        <v>403</v>
      </c>
      <c r="C118" s="33">
        <v>901</v>
      </c>
      <c r="D118" s="1">
        <v>408</v>
      </c>
      <c r="E118" s="45" t="s">
        <v>293</v>
      </c>
      <c r="F118" s="13"/>
      <c r="G118" s="107"/>
      <c r="H118" s="108"/>
      <c r="I118" s="97">
        <f>I119+I121</f>
        <v>6505.5</v>
      </c>
      <c r="J118" s="97">
        <f>J119+J121</f>
        <v>6405</v>
      </c>
      <c r="K118" s="97">
        <f>K119+K121</f>
        <v>6405</v>
      </c>
      <c r="L118" s="93">
        <f t="shared" si="9"/>
        <v>100</v>
      </c>
    </row>
    <row r="119" spans="1:12" ht="25.5">
      <c r="A119" s="25">
        <v>114</v>
      </c>
      <c r="B119" s="53" t="s">
        <v>186</v>
      </c>
      <c r="C119" s="33">
        <v>901</v>
      </c>
      <c r="D119" s="1">
        <v>408</v>
      </c>
      <c r="E119" s="45" t="s">
        <v>294</v>
      </c>
      <c r="F119" s="2"/>
      <c r="G119" s="107"/>
      <c r="H119" s="108"/>
      <c r="I119" s="97">
        <f>I120</f>
        <v>100.5</v>
      </c>
      <c r="J119" s="97">
        <f>J120</f>
        <v>0</v>
      </c>
      <c r="K119" s="97">
        <f>K120</f>
        <v>0</v>
      </c>
      <c r="L119" s="93">
        <v>0</v>
      </c>
    </row>
    <row r="120" spans="1:12" ht="38.25">
      <c r="A120" s="25">
        <v>115</v>
      </c>
      <c r="B120" s="55" t="s">
        <v>54</v>
      </c>
      <c r="C120" s="34">
        <v>901</v>
      </c>
      <c r="D120" s="3">
        <v>408</v>
      </c>
      <c r="E120" s="67" t="s">
        <v>294</v>
      </c>
      <c r="F120" s="4" t="s">
        <v>53</v>
      </c>
      <c r="G120" s="107"/>
      <c r="H120" s="108"/>
      <c r="I120" s="109">
        <f>340-239.5</f>
        <v>100.5</v>
      </c>
      <c r="J120" s="96">
        <v>0</v>
      </c>
      <c r="K120" s="96">
        <v>0</v>
      </c>
      <c r="L120" s="96">
        <v>0</v>
      </c>
    </row>
    <row r="121" spans="1:12" ht="25.5">
      <c r="A121" s="25">
        <v>116</v>
      </c>
      <c r="B121" s="53" t="s">
        <v>187</v>
      </c>
      <c r="C121" s="33">
        <v>901</v>
      </c>
      <c r="D121" s="1">
        <v>408</v>
      </c>
      <c r="E121" s="45" t="s">
        <v>295</v>
      </c>
      <c r="F121" s="2"/>
      <c r="G121" s="107"/>
      <c r="H121" s="108"/>
      <c r="I121" s="97">
        <f>I122</f>
        <v>6405</v>
      </c>
      <c r="J121" s="97">
        <f>J122</f>
        <v>6405</v>
      </c>
      <c r="K121" s="97">
        <f>K122</f>
        <v>6405</v>
      </c>
      <c r="L121" s="93">
        <f t="shared" si="9"/>
        <v>100</v>
      </c>
    </row>
    <row r="122" spans="1:12" ht="38.25">
      <c r="A122" s="25">
        <v>117</v>
      </c>
      <c r="B122" s="55" t="s">
        <v>54</v>
      </c>
      <c r="C122" s="34">
        <v>901</v>
      </c>
      <c r="D122" s="3">
        <v>408</v>
      </c>
      <c r="E122" s="67" t="s">
        <v>295</v>
      </c>
      <c r="F122" s="4" t="s">
        <v>53</v>
      </c>
      <c r="G122" s="107"/>
      <c r="H122" s="108"/>
      <c r="I122" s="109">
        <v>6405</v>
      </c>
      <c r="J122" s="96">
        <v>6405</v>
      </c>
      <c r="K122" s="96">
        <v>6405</v>
      </c>
      <c r="L122" s="96">
        <f t="shared" si="9"/>
        <v>100</v>
      </c>
    </row>
    <row r="123" spans="1:12">
      <c r="A123" s="25">
        <v>118</v>
      </c>
      <c r="B123" s="53" t="s">
        <v>55</v>
      </c>
      <c r="C123" s="33">
        <v>901</v>
      </c>
      <c r="D123" s="1">
        <v>409</v>
      </c>
      <c r="E123" s="2"/>
      <c r="F123" s="2"/>
      <c r="G123" s="107"/>
      <c r="H123" s="108"/>
      <c r="I123" s="97">
        <f t="shared" ref="I123:K124" si="14">I124</f>
        <v>6992</v>
      </c>
      <c r="J123" s="97">
        <f t="shared" si="14"/>
        <v>6376.2999999999993</v>
      </c>
      <c r="K123" s="97">
        <f t="shared" si="14"/>
        <v>4063.0710000000004</v>
      </c>
      <c r="L123" s="93">
        <f t="shared" si="9"/>
        <v>63.721452880196992</v>
      </c>
    </row>
    <row r="124" spans="1:12" ht="25.5">
      <c r="A124" s="25">
        <v>119</v>
      </c>
      <c r="B124" s="53" t="s">
        <v>402</v>
      </c>
      <c r="C124" s="33">
        <v>901</v>
      </c>
      <c r="D124" s="1">
        <v>409</v>
      </c>
      <c r="E124" s="2" t="s">
        <v>83</v>
      </c>
      <c r="F124" s="2"/>
      <c r="G124" s="107"/>
      <c r="H124" s="108"/>
      <c r="I124" s="97">
        <f t="shared" si="14"/>
        <v>6992</v>
      </c>
      <c r="J124" s="97">
        <f t="shared" si="14"/>
        <v>6376.2999999999993</v>
      </c>
      <c r="K124" s="97">
        <f t="shared" si="14"/>
        <v>4063.0710000000004</v>
      </c>
      <c r="L124" s="93">
        <f t="shared" si="9"/>
        <v>63.721452880196992</v>
      </c>
    </row>
    <row r="125" spans="1:12" ht="25.5">
      <c r="A125" s="25">
        <v>120</v>
      </c>
      <c r="B125" s="53" t="s">
        <v>403</v>
      </c>
      <c r="C125" s="33">
        <v>901</v>
      </c>
      <c r="D125" s="1">
        <v>409</v>
      </c>
      <c r="E125" s="2" t="s">
        <v>293</v>
      </c>
      <c r="F125" s="2"/>
      <c r="G125" s="107"/>
      <c r="H125" s="108"/>
      <c r="I125" s="97">
        <f>I126+I128+I130+I132+I134</f>
        <v>6992</v>
      </c>
      <c r="J125" s="97">
        <f>J126+J128+J130+J132+J134</f>
        <v>6376.2999999999993</v>
      </c>
      <c r="K125" s="97">
        <f>K126+K128+K130+K132+K134</f>
        <v>4063.0710000000004</v>
      </c>
      <c r="L125" s="93">
        <f t="shared" si="9"/>
        <v>63.721452880196992</v>
      </c>
    </row>
    <row r="126" spans="1:12" ht="38.25">
      <c r="A126" s="25">
        <v>121</v>
      </c>
      <c r="B126" s="53" t="s">
        <v>188</v>
      </c>
      <c r="C126" s="33">
        <v>901</v>
      </c>
      <c r="D126" s="1">
        <v>409</v>
      </c>
      <c r="E126" s="2" t="s">
        <v>296</v>
      </c>
      <c r="F126" s="2"/>
      <c r="G126" s="107"/>
      <c r="H126" s="108"/>
      <c r="I126" s="97">
        <f>I127</f>
        <v>1513</v>
      </c>
      <c r="J126" s="97">
        <f>J127</f>
        <v>3081.1</v>
      </c>
      <c r="K126" s="97">
        <f>K127</f>
        <v>2517.1370000000002</v>
      </c>
      <c r="L126" s="93">
        <f t="shared" si="9"/>
        <v>81.696050111973008</v>
      </c>
    </row>
    <row r="127" spans="1:12" ht="28.5" customHeight="1">
      <c r="A127" s="25">
        <v>122</v>
      </c>
      <c r="B127" s="62" t="s">
        <v>398</v>
      </c>
      <c r="C127" s="34">
        <v>901</v>
      </c>
      <c r="D127" s="3">
        <v>409</v>
      </c>
      <c r="E127" s="4" t="s">
        <v>296</v>
      </c>
      <c r="F127" s="4" t="s">
        <v>86</v>
      </c>
      <c r="G127" s="107"/>
      <c r="H127" s="108"/>
      <c r="I127" s="109">
        <v>1513</v>
      </c>
      <c r="J127" s="96">
        <v>3081.1</v>
      </c>
      <c r="K127" s="96">
        <v>2517.1370000000002</v>
      </c>
      <c r="L127" s="96">
        <f t="shared" si="9"/>
        <v>81.696050111973008</v>
      </c>
    </row>
    <row r="128" spans="1:12" ht="25.5">
      <c r="A128" s="25">
        <v>123</v>
      </c>
      <c r="B128" s="53" t="s">
        <v>189</v>
      </c>
      <c r="C128" s="33">
        <v>901</v>
      </c>
      <c r="D128" s="1">
        <v>409</v>
      </c>
      <c r="E128" s="2" t="s">
        <v>297</v>
      </c>
      <c r="F128" s="2"/>
      <c r="G128" s="107"/>
      <c r="H128" s="108"/>
      <c r="I128" s="97">
        <f>I129</f>
        <v>1821</v>
      </c>
      <c r="J128" s="97">
        <f>J129</f>
        <v>1738.8</v>
      </c>
      <c r="K128" s="97">
        <f>K129</f>
        <v>1305.347</v>
      </c>
      <c r="L128" s="93">
        <f t="shared" si="9"/>
        <v>75.071716126063947</v>
      </c>
    </row>
    <row r="129" spans="1:12" ht="28.5" customHeight="1">
      <c r="A129" s="25">
        <v>124</v>
      </c>
      <c r="B129" s="62" t="s">
        <v>398</v>
      </c>
      <c r="C129" s="34">
        <v>901</v>
      </c>
      <c r="D129" s="3">
        <v>409</v>
      </c>
      <c r="E129" s="4" t="s">
        <v>297</v>
      </c>
      <c r="F129" s="4" t="s">
        <v>86</v>
      </c>
      <c r="G129" s="107"/>
      <c r="H129" s="108"/>
      <c r="I129" s="109">
        <v>1821</v>
      </c>
      <c r="J129" s="96">
        <v>1738.8</v>
      </c>
      <c r="K129" s="96">
        <v>1305.347</v>
      </c>
      <c r="L129" s="96">
        <f t="shared" si="9"/>
        <v>75.071716126063947</v>
      </c>
    </row>
    <row r="130" spans="1:12" ht="25.5">
      <c r="A130" s="25">
        <v>125</v>
      </c>
      <c r="B130" s="53" t="s">
        <v>190</v>
      </c>
      <c r="C130" s="33">
        <v>901</v>
      </c>
      <c r="D130" s="1">
        <v>409</v>
      </c>
      <c r="E130" s="2" t="s">
        <v>298</v>
      </c>
      <c r="F130" s="2"/>
      <c r="G130" s="107"/>
      <c r="H130" s="108"/>
      <c r="I130" s="97">
        <f>I131</f>
        <v>3437</v>
      </c>
      <c r="J130" s="97">
        <f>J131</f>
        <v>1260.4000000000001</v>
      </c>
      <c r="K130" s="97">
        <f>K131</f>
        <v>165.6</v>
      </c>
      <c r="L130" s="93">
        <f t="shared" si="9"/>
        <v>13.138686131386859</v>
      </c>
    </row>
    <row r="131" spans="1:12" ht="38.25">
      <c r="A131" s="25">
        <v>126</v>
      </c>
      <c r="B131" s="62" t="s">
        <v>398</v>
      </c>
      <c r="C131" s="34">
        <v>901</v>
      </c>
      <c r="D131" s="3">
        <v>409</v>
      </c>
      <c r="E131" s="4" t="s">
        <v>298</v>
      </c>
      <c r="F131" s="4" t="s">
        <v>86</v>
      </c>
      <c r="G131" s="107"/>
      <c r="H131" s="108"/>
      <c r="I131" s="109">
        <v>3437</v>
      </c>
      <c r="J131" s="96">
        <v>1260.4000000000001</v>
      </c>
      <c r="K131" s="96">
        <v>165.6</v>
      </c>
      <c r="L131" s="96">
        <f t="shared" si="9"/>
        <v>13.138686131386859</v>
      </c>
    </row>
    <row r="132" spans="1:12" ht="51">
      <c r="A132" s="25">
        <v>127</v>
      </c>
      <c r="B132" s="53" t="s">
        <v>315</v>
      </c>
      <c r="C132" s="33">
        <v>901</v>
      </c>
      <c r="D132" s="1">
        <v>409</v>
      </c>
      <c r="E132" s="8" t="s">
        <v>299</v>
      </c>
      <c r="F132" s="8"/>
      <c r="G132" s="107"/>
      <c r="H132" s="108"/>
      <c r="I132" s="97">
        <f>I133</f>
        <v>40</v>
      </c>
      <c r="J132" s="97">
        <f>J133</f>
        <v>40</v>
      </c>
      <c r="K132" s="97">
        <f>K133</f>
        <v>0</v>
      </c>
      <c r="L132" s="93">
        <f t="shared" si="9"/>
        <v>0</v>
      </c>
    </row>
    <row r="133" spans="1:12" ht="31.5" customHeight="1">
      <c r="A133" s="25">
        <v>128</v>
      </c>
      <c r="B133" s="62" t="s">
        <v>398</v>
      </c>
      <c r="C133" s="34">
        <v>901</v>
      </c>
      <c r="D133" s="3">
        <v>409</v>
      </c>
      <c r="E133" s="4" t="s">
        <v>299</v>
      </c>
      <c r="F133" s="4" t="s">
        <v>86</v>
      </c>
      <c r="G133" s="107"/>
      <c r="H133" s="108"/>
      <c r="I133" s="109">
        <v>40</v>
      </c>
      <c r="J133" s="96">
        <v>40</v>
      </c>
      <c r="K133" s="96">
        <v>0</v>
      </c>
      <c r="L133" s="96">
        <f t="shared" si="9"/>
        <v>0</v>
      </c>
    </row>
    <row r="134" spans="1:12" ht="38.25">
      <c r="A134" s="25">
        <v>129</v>
      </c>
      <c r="B134" s="56" t="s">
        <v>261</v>
      </c>
      <c r="C134" s="33">
        <v>901</v>
      </c>
      <c r="D134" s="1">
        <v>409</v>
      </c>
      <c r="E134" s="8" t="s">
        <v>300</v>
      </c>
      <c r="F134" s="4"/>
      <c r="G134" s="107"/>
      <c r="H134" s="108"/>
      <c r="I134" s="97">
        <f>I135</f>
        <v>181</v>
      </c>
      <c r="J134" s="97">
        <f>J135</f>
        <v>256</v>
      </c>
      <c r="K134" s="97">
        <f>K135</f>
        <v>74.986999999999995</v>
      </c>
      <c r="L134" s="93">
        <f t="shared" si="9"/>
        <v>29.291796874999999</v>
      </c>
    </row>
    <row r="135" spans="1:12" ht="28.5" customHeight="1">
      <c r="A135" s="25">
        <v>130</v>
      </c>
      <c r="B135" s="62" t="s">
        <v>398</v>
      </c>
      <c r="C135" s="34">
        <v>901</v>
      </c>
      <c r="D135" s="3">
        <v>409</v>
      </c>
      <c r="E135" s="4" t="s">
        <v>300</v>
      </c>
      <c r="F135" s="4" t="s">
        <v>86</v>
      </c>
      <c r="G135" s="107"/>
      <c r="H135" s="108"/>
      <c r="I135" s="109">
        <v>181</v>
      </c>
      <c r="J135" s="96">
        <v>256</v>
      </c>
      <c r="K135" s="96">
        <v>74.986999999999995</v>
      </c>
      <c r="L135" s="96">
        <f t="shared" si="9"/>
        <v>29.291796874999999</v>
      </c>
    </row>
    <row r="136" spans="1:12">
      <c r="A136" s="25">
        <v>131</v>
      </c>
      <c r="B136" s="53" t="s">
        <v>37</v>
      </c>
      <c r="C136" s="33">
        <v>901</v>
      </c>
      <c r="D136" s="1">
        <v>410</v>
      </c>
      <c r="E136" s="2"/>
      <c r="F136" s="2"/>
      <c r="G136" s="107"/>
      <c r="H136" s="108"/>
      <c r="I136" s="97">
        <f t="shared" ref="I136:K137" si="15">I137</f>
        <v>268</v>
      </c>
      <c r="J136" s="97">
        <f t="shared" si="15"/>
        <v>618</v>
      </c>
      <c r="K136" s="97">
        <f t="shared" si="15"/>
        <v>37.4</v>
      </c>
      <c r="L136" s="93">
        <f t="shared" si="9"/>
        <v>6.0517799352750803</v>
      </c>
    </row>
    <row r="137" spans="1:12" ht="25.5">
      <c r="A137" s="25">
        <v>132</v>
      </c>
      <c r="B137" s="53" t="s">
        <v>402</v>
      </c>
      <c r="C137" s="33">
        <v>901</v>
      </c>
      <c r="D137" s="7">
        <v>410</v>
      </c>
      <c r="E137" s="8" t="s">
        <v>83</v>
      </c>
      <c r="F137" s="8"/>
      <c r="G137" s="107"/>
      <c r="H137" s="108"/>
      <c r="I137" s="97">
        <f t="shared" si="15"/>
        <v>268</v>
      </c>
      <c r="J137" s="97">
        <f t="shared" si="15"/>
        <v>618</v>
      </c>
      <c r="K137" s="97">
        <f t="shared" si="15"/>
        <v>37.4</v>
      </c>
      <c r="L137" s="93">
        <f t="shared" si="9"/>
        <v>6.0517799352750803</v>
      </c>
    </row>
    <row r="138" spans="1:12" ht="38.25">
      <c r="A138" s="25">
        <v>133</v>
      </c>
      <c r="B138" s="53" t="s">
        <v>259</v>
      </c>
      <c r="C138" s="33">
        <v>901</v>
      </c>
      <c r="D138" s="7">
        <v>410</v>
      </c>
      <c r="E138" s="8" t="s">
        <v>354</v>
      </c>
      <c r="F138" s="8"/>
      <c r="G138" s="107"/>
      <c r="H138" s="108"/>
      <c r="I138" s="97">
        <f>I139+I146</f>
        <v>268</v>
      </c>
      <c r="J138" s="97">
        <f>J139+J146</f>
        <v>618</v>
      </c>
      <c r="K138" s="97">
        <f>K139+K146</f>
        <v>37.4</v>
      </c>
      <c r="L138" s="93">
        <f t="shared" si="9"/>
        <v>6.0517799352750803</v>
      </c>
    </row>
    <row r="139" spans="1:12" ht="51">
      <c r="A139" s="25">
        <v>134</v>
      </c>
      <c r="B139" s="53" t="s">
        <v>191</v>
      </c>
      <c r="C139" s="68">
        <v>901</v>
      </c>
      <c r="D139" s="69">
        <v>410</v>
      </c>
      <c r="E139" s="70" t="s">
        <v>301</v>
      </c>
      <c r="F139" s="70"/>
      <c r="G139" s="114"/>
      <c r="H139" s="115"/>
      <c r="I139" s="99">
        <f>I140+I142+I144</f>
        <v>268</v>
      </c>
      <c r="J139" s="99">
        <f>J140+J142+J144</f>
        <v>268</v>
      </c>
      <c r="K139" s="99">
        <f>K140+K142+K144</f>
        <v>37.4</v>
      </c>
      <c r="L139" s="93">
        <f t="shared" si="9"/>
        <v>13.955223880597014</v>
      </c>
    </row>
    <row r="140" spans="1:12" ht="38.25">
      <c r="A140" s="25">
        <v>135</v>
      </c>
      <c r="B140" s="53" t="s">
        <v>192</v>
      </c>
      <c r="C140" s="68">
        <v>901</v>
      </c>
      <c r="D140" s="69">
        <v>410</v>
      </c>
      <c r="E140" s="70" t="s">
        <v>302</v>
      </c>
      <c r="F140" s="70"/>
      <c r="G140" s="114"/>
      <c r="H140" s="115"/>
      <c r="I140" s="99">
        <f>I141</f>
        <v>45</v>
      </c>
      <c r="J140" s="99">
        <f>J141</f>
        <v>45</v>
      </c>
      <c r="K140" s="99">
        <f>K141</f>
        <v>0</v>
      </c>
      <c r="L140" s="93">
        <f t="shared" si="9"/>
        <v>0</v>
      </c>
    </row>
    <row r="141" spans="1:12" ht="31.5" customHeight="1">
      <c r="A141" s="25">
        <v>136</v>
      </c>
      <c r="B141" s="62" t="s">
        <v>398</v>
      </c>
      <c r="C141" s="65">
        <v>901</v>
      </c>
      <c r="D141" s="71">
        <v>410</v>
      </c>
      <c r="E141" s="72" t="s">
        <v>302</v>
      </c>
      <c r="F141" s="67" t="s">
        <v>86</v>
      </c>
      <c r="G141" s="114"/>
      <c r="H141" s="115"/>
      <c r="I141" s="112">
        <v>45</v>
      </c>
      <c r="J141" s="96">
        <v>45</v>
      </c>
      <c r="K141" s="96">
        <v>0</v>
      </c>
      <c r="L141" s="96">
        <f t="shared" si="9"/>
        <v>0</v>
      </c>
    </row>
    <row r="142" spans="1:12" ht="25.5">
      <c r="A142" s="25">
        <v>137</v>
      </c>
      <c r="B142" s="53" t="s">
        <v>193</v>
      </c>
      <c r="C142" s="68">
        <v>901</v>
      </c>
      <c r="D142" s="69">
        <v>410</v>
      </c>
      <c r="E142" s="70" t="s">
        <v>303</v>
      </c>
      <c r="F142" s="70"/>
      <c r="G142" s="114"/>
      <c r="H142" s="115"/>
      <c r="I142" s="99">
        <f>I143</f>
        <v>73</v>
      </c>
      <c r="J142" s="99">
        <f>J143</f>
        <v>73</v>
      </c>
      <c r="K142" s="99">
        <f>K143</f>
        <v>37.4</v>
      </c>
      <c r="L142" s="93">
        <f t="shared" si="9"/>
        <v>51.232876712328768</v>
      </c>
    </row>
    <row r="143" spans="1:12" ht="27.75" customHeight="1">
      <c r="A143" s="25">
        <v>138</v>
      </c>
      <c r="B143" s="62" t="s">
        <v>398</v>
      </c>
      <c r="C143" s="65">
        <v>901</v>
      </c>
      <c r="D143" s="71">
        <v>410</v>
      </c>
      <c r="E143" s="72" t="s">
        <v>303</v>
      </c>
      <c r="F143" s="67" t="s">
        <v>86</v>
      </c>
      <c r="G143" s="114"/>
      <c r="H143" s="115"/>
      <c r="I143" s="112">
        <v>73</v>
      </c>
      <c r="J143" s="96">
        <v>73</v>
      </c>
      <c r="K143" s="96">
        <v>37.4</v>
      </c>
      <c r="L143" s="96">
        <f t="shared" si="9"/>
        <v>51.232876712328768</v>
      </c>
    </row>
    <row r="144" spans="1:12" ht="51">
      <c r="A144" s="25">
        <v>139</v>
      </c>
      <c r="B144" s="53" t="s">
        <v>280</v>
      </c>
      <c r="C144" s="68">
        <v>901</v>
      </c>
      <c r="D144" s="69">
        <v>410</v>
      </c>
      <c r="E144" s="70" t="s">
        <v>304</v>
      </c>
      <c r="F144" s="67"/>
      <c r="G144" s="114"/>
      <c r="H144" s="115"/>
      <c r="I144" s="99">
        <f>I145</f>
        <v>150</v>
      </c>
      <c r="J144" s="99">
        <f>J145</f>
        <v>150</v>
      </c>
      <c r="K144" s="99">
        <f>K145</f>
        <v>0</v>
      </c>
      <c r="L144" s="93">
        <f t="shared" si="9"/>
        <v>0</v>
      </c>
    </row>
    <row r="145" spans="1:12" ht="32.25" customHeight="1">
      <c r="A145" s="25">
        <v>140</v>
      </c>
      <c r="B145" s="62" t="s">
        <v>398</v>
      </c>
      <c r="C145" s="65">
        <v>901</v>
      </c>
      <c r="D145" s="71">
        <v>410</v>
      </c>
      <c r="E145" s="72" t="s">
        <v>304</v>
      </c>
      <c r="F145" s="67" t="s">
        <v>86</v>
      </c>
      <c r="G145" s="114"/>
      <c r="H145" s="115"/>
      <c r="I145" s="112">
        <v>150</v>
      </c>
      <c r="J145" s="96">
        <v>150</v>
      </c>
      <c r="K145" s="96">
        <v>0</v>
      </c>
      <c r="L145" s="96">
        <f t="shared" si="9"/>
        <v>0</v>
      </c>
    </row>
    <row r="146" spans="1:12" ht="38.25">
      <c r="A146" s="25">
        <v>141</v>
      </c>
      <c r="B146" s="53" t="s">
        <v>352</v>
      </c>
      <c r="C146" s="33">
        <v>901</v>
      </c>
      <c r="D146" s="69">
        <v>410</v>
      </c>
      <c r="E146" s="70" t="s">
        <v>353</v>
      </c>
      <c r="F146" s="67"/>
      <c r="G146" s="114"/>
      <c r="H146" s="115"/>
      <c r="I146" s="99">
        <f>I147</f>
        <v>0</v>
      </c>
      <c r="J146" s="99">
        <f>J147</f>
        <v>350</v>
      </c>
      <c r="K146" s="99">
        <f>K147</f>
        <v>0</v>
      </c>
      <c r="L146" s="93">
        <f t="shared" si="9"/>
        <v>0</v>
      </c>
    </row>
    <row r="147" spans="1:12" ht="30.75" customHeight="1">
      <c r="A147" s="25">
        <v>142</v>
      </c>
      <c r="B147" s="62" t="s">
        <v>398</v>
      </c>
      <c r="C147" s="34">
        <v>901</v>
      </c>
      <c r="D147" s="71">
        <v>410</v>
      </c>
      <c r="E147" s="72" t="s">
        <v>353</v>
      </c>
      <c r="F147" s="67" t="s">
        <v>86</v>
      </c>
      <c r="G147" s="114"/>
      <c r="H147" s="115"/>
      <c r="I147" s="112">
        <v>0</v>
      </c>
      <c r="J147" s="96">
        <v>350</v>
      </c>
      <c r="K147" s="96">
        <v>0</v>
      </c>
      <c r="L147" s="96">
        <f t="shared" si="9"/>
        <v>0</v>
      </c>
    </row>
    <row r="148" spans="1:12">
      <c r="A148" s="25">
        <v>143</v>
      </c>
      <c r="B148" s="53" t="s">
        <v>324</v>
      </c>
      <c r="C148" s="33">
        <v>901</v>
      </c>
      <c r="D148" s="1">
        <v>412</v>
      </c>
      <c r="E148" s="2"/>
      <c r="F148" s="2"/>
      <c r="G148" s="107"/>
      <c r="H148" s="108"/>
      <c r="I148" s="97">
        <f>I149</f>
        <v>143</v>
      </c>
      <c r="J148" s="97">
        <f>J149</f>
        <v>82.8</v>
      </c>
      <c r="K148" s="97">
        <f>K149</f>
        <v>82.8</v>
      </c>
      <c r="L148" s="93">
        <f t="shared" si="9"/>
        <v>100</v>
      </c>
    </row>
    <row r="149" spans="1:12" ht="25.5">
      <c r="A149" s="25">
        <v>144</v>
      </c>
      <c r="B149" s="53" t="s">
        <v>402</v>
      </c>
      <c r="C149" s="33">
        <v>901</v>
      </c>
      <c r="D149" s="1">
        <v>412</v>
      </c>
      <c r="E149" s="8" t="s">
        <v>83</v>
      </c>
      <c r="F149" s="8"/>
      <c r="G149" s="107"/>
      <c r="H149" s="108"/>
      <c r="I149" s="97">
        <f>I150+I161</f>
        <v>143</v>
      </c>
      <c r="J149" s="97">
        <f>J150+J161</f>
        <v>82.8</v>
      </c>
      <c r="K149" s="97">
        <f>K150+K161</f>
        <v>82.8</v>
      </c>
      <c r="L149" s="93">
        <f t="shared" si="9"/>
        <v>100</v>
      </c>
    </row>
    <row r="150" spans="1:12" ht="38.25">
      <c r="A150" s="25">
        <v>145</v>
      </c>
      <c r="B150" s="53" t="s">
        <v>260</v>
      </c>
      <c r="C150" s="33">
        <v>901</v>
      </c>
      <c r="D150" s="1">
        <v>412</v>
      </c>
      <c r="E150" s="70" t="s">
        <v>305</v>
      </c>
      <c r="F150" s="8"/>
      <c r="G150" s="107"/>
      <c r="H150" s="108"/>
      <c r="I150" s="97">
        <f>I151+I158</f>
        <v>97</v>
      </c>
      <c r="J150" s="97">
        <f>J151+J158</f>
        <v>82.8</v>
      </c>
      <c r="K150" s="97">
        <f>K151+K158</f>
        <v>82.8</v>
      </c>
      <c r="L150" s="93">
        <f t="shared" si="9"/>
        <v>100</v>
      </c>
    </row>
    <row r="151" spans="1:12" ht="40.5" customHeight="1">
      <c r="A151" s="25">
        <v>146</v>
      </c>
      <c r="B151" s="53" t="s">
        <v>194</v>
      </c>
      <c r="C151" s="33">
        <v>901</v>
      </c>
      <c r="D151" s="1">
        <v>412</v>
      </c>
      <c r="E151" s="45" t="s">
        <v>306</v>
      </c>
      <c r="F151" s="2"/>
      <c r="G151" s="107"/>
      <c r="H151" s="108"/>
      <c r="I151" s="97">
        <f>I152+I154+I156</f>
        <v>84</v>
      </c>
      <c r="J151" s="97">
        <f>J152+J154+J156</f>
        <v>71.8</v>
      </c>
      <c r="K151" s="97">
        <f>K152+K154+K156</f>
        <v>71.8</v>
      </c>
      <c r="L151" s="93">
        <f t="shared" si="9"/>
        <v>100</v>
      </c>
    </row>
    <row r="152" spans="1:12" ht="63.75">
      <c r="A152" s="25">
        <v>147</v>
      </c>
      <c r="B152" s="53" t="s">
        <v>195</v>
      </c>
      <c r="C152" s="33">
        <v>901</v>
      </c>
      <c r="D152" s="1">
        <v>412</v>
      </c>
      <c r="E152" s="45" t="s">
        <v>308</v>
      </c>
      <c r="F152" s="2"/>
      <c r="G152" s="107"/>
      <c r="H152" s="108"/>
      <c r="I152" s="97">
        <f>I153</f>
        <v>66</v>
      </c>
      <c r="J152" s="97">
        <f>J153</f>
        <v>63.3</v>
      </c>
      <c r="K152" s="97">
        <f>K153</f>
        <v>63.3</v>
      </c>
      <c r="L152" s="93">
        <f t="shared" si="9"/>
        <v>100</v>
      </c>
    </row>
    <row r="153" spans="1:12" ht="38.25">
      <c r="A153" s="25">
        <v>148</v>
      </c>
      <c r="B153" s="55" t="s">
        <v>54</v>
      </c>
      <c r="C153" s="34">
        <v>901</v>
      </c>
      <c r="D153" s="3">
        <v>412</v>
      </c>
      <c r="E153" s="67" t="s">
        <v>308</v>
      </c>
      <c r="F153" s="4" t="s">
        <v>53</v>
      </c>
      <c r="G153" s="107"/>
      <c r="H153" s="108"/>
      <c r="I153" s="109">
        <v>66</v>
      </c>
      <c r="J153" s="96">
        <v>63.3</v>
      </c>
      <c r="K153" s="96">
        <v>63.3</v>
      </c>
      <c r="L153" s="96">
        <f t="shared" si="9"/>
        <v>100</v>
      </c>
    </row>
    <row r="154" spans="1:12" ht="25.5">
      <c r="A154" s="25">
        <v>149</v>
      </c>
      <c r="B154" s="53" t="s">
        <v>196</v>
      </c>
      <c r="C154" s="33">
        <v>901</v>
      </c>
      <c r="D154" s="7">
        <v>412</v>
      </c>
      <c r="E154" s="70" t="s">
        <v>309</v>
      </c>
      <c r="F154" s="8"/>
      <c r="G154" s="107"/>
      <c r="H154" s="108"/>
      <c r="I154" s="97">
        <f>I155</f>
        <v>4</v>
      </c>
      <c r="J154" s="97">
        <f>J155</f>
        <v>2</v>
      </c>
      <c r="K154" s="97">
        <f>K155</f>
        <v>2</v>
      </c>
      <c r="L154" s="93">
        <f t="shared" si="9"/>
        <v>100</v>
      </c>
    </row>
    <row r="155" spans="1:12" ht="28.5" customHeight="1">
      <c r="A155" s="25">
        <v>150</v>
      </c>
      <c r="B155" s="62" t="s">
        <v>398</v>
      </c>
      <c r="C155" s="34">
        <v>901</v>
      </c>
      <c r="D155" s="9">
        <v>412</v>
      </c>
      <c r="E155" s="72" t="s">
        <v>309</v>
      </c>
      <c r="F155" s="10" t="s">
        <v>86</v>
      </c>
      <c r="G155" s="107"/>
      <c r="H155" s="108"/>
      <c r="I155" s="109">
        <v>4</v>
      </c>
      <c r="J155" s="96">
        <v>2</v>
      </c>
      <c r="K155" s="96">
        <v>2</v>
      </c>
      <c r="L155" s="96">
        <f t="shared" si="9"/>
        <v>100</v>
      </c>
    </row>
    <row r="156" spans="1:12" ht="38.25">
      <c r="A156" s="25">
        <v>151</v>
      </c>
      <c r="B156" s="53" t="s">
        <v>197</v>
      </c>
      <c r="C156" s="33">
        <v>901</v>
      </c>
      <c r="D156" s="7">
        <v>412</v>
      </c>
      <c r="E156" s="70" t="s">
        <v>310</v>
      </c>
      <c r="F156" s="10"/>
      <c r="G156" s="107"/>
      <c r="H156" s="108"/>
      <c r="I156" s="97">
        <f>I157</f>
        <v>14</v>
      </c>
      <c r="J156" s="97">
        <f>J157</f>
        <v>6.5</v>
      </c>
      <c r="K156" s="97">
        <f>K157</f>
        <v>6.5</v>
      </c>
      <c r="L156" s="93">
        <f t="shared" ref="L156:L224" si="16">K156/J156*100</f>
        <v>100</v>
      </c>
    </row>
    <row r="157" spans="1:12" ht="30" customHeight="1">
      <c r="A157" s="25">
        <v>152</v>
      </c>
      <c r="B157" s="62" t="s">
        <v>398</v>
      </c>
      <c r="C157" s="34">
        <v>901</v>
      </c>
      <c r="D157" s="9">
        <v>412</v>
      </c>
      <c r="E157" s="72" t="s">
        <v>310</v>
      </c>
      <c r="F157" s="10" t="s">
        <v>86</v>
      </c>
      <c r="G157" s="107"/>
      <c r="H157" s="108"/>
      <c r="I157" s="109">
        <v>14</v>
      </c>
      <c r="J157" s="96">
        <v>6.5</v>
      </c>
      <c r="K157" s="96">
        <v>6.5</v>
      </c>
      <c r="L157" s="96">
        <f t="shared" si="16"/>
        <v>100</v>
      </c>
    </row>
    <row r="158" spans="1:12" ht="25.5">
      <c r="A158" s="25">
        <v>153</v>
      </c>
      <c r="B158" s="53" t="s">
        <v>262</v>
      </c>
      <c r="C158" s="33">
        <v>901</v>
      </c>
      <c r="D158" s="7">
        <v>412</v>
      </c>
      <c r="E158" s="70" t="s">
        <v>307</v>
      </c>
      <c r="F158" s="10"/>
      <c r="G158" s="107"/>
      <c r="H158" s="108"/>
      <c r="I158" s="97">
        <f t="shared" ref="I158:K159" si="17">I159</f>
        <v>13</v>
      </c>
      <c r="J158" s="97">
        <f t="shared" si="17"/>
        <v>11</v>
      </c>
      <c r="K158" s="97">
        <f t="shared" si="17"/>
        <v>11</v>
      </c>
      <c r="L158" s="93">
        <f t="shared" si="16"/>
        <v>100</v>
      </c>
    </row>
    <row r="159" spans="1:12" ht="51">
      <c r="A159" s="25">
        <v>154</v>
      </c>
      <c r="B159" s="53" t="s">
        <v>263</v>
      </c>
      <c r="C159" s="33">
        <v>901</v>
      </c>
      <c r="D159" s="7">
        <v>412</v>
      </c>
      <c r="E159" s="70" t="s">
        <v>311</v>
      </c>
      <c r="F159" s="10"/>
      <c r="G159" s="107"/>
      <c r="H159" s="108"/>
      <c r="I159" s="97">
        <f t="shared" si="17"/>
        <v>13</v>
      </c>
      <c r="J159" s="97">
        <f t="shared" si="17"/>
        <v>11</v>
      </c>
      <c r="K159" s="97">
        <f t="shared" si="17"/>
        <v>11</v>
      </c>
      <c r="L159" s="93">
        <f t="shared" si="16"/>
        <v>100</v>
      </c>
    </row>
    <row r="160" spans="1:12" ht="29.25" customHeight="1">
      <c r="A160" s="25">
        <v>155</v>
      </c>
      <c r="B160" s="62" t="s">
        <v>398</v>
      </c>
      <c r="C160" s="33">
        <v>901</v>
      </c>
      <c r="D160" s="9">
        <v>412</v>
      </c>
      <c r="E160" s="72" t="s">
        <v>311</v>
      </c>
      <c r="F160" s="10" t="s">
        <v>86</v>
      </c>
      <c r="G160" s="107"/>
      <c r="H160" s="108"/>
      <c r="I160" s="109">
        <v>13</v>
      </c>
      <c r="J160" s="96">
        <v>11</v>
      </c>
      <c r="K160" s="96">
        <v>11</v>
      </c>
      <c r="L160" s="96">
        <f t="shared" si="16"/>
        <v>100</v>
      </c>
    </row>
    <row r="161" spans="1:12" ht="38.25">
      <c r="A161" s="25">
        <v>156</v>
      </c>
      <c r="B161" s="59" t="s">
        <v>322</v>
      </c>
      <c r="C161" s="68">
        <v>901</v>
      </c>
      <c r="D161" s="69">
        <v>412</v>
      </c>
      <c r="E161" s="70" t="s">
        <v>312</v>
      </c>
      <c r="F161" s="10"/>
      <c r="G161" s="107"/>
      <c r="H161" s="108"/>
      <c r="I161" s="97">
        <f t="shared" ref="I161:K162" si="18">I162</f>
        <v>46</v>
      </c>
      <c r="J161" s="97">
        <f t="shared" si="18"/>
        <v>0</v>
      </c>
      <c r="K161" s="97">
        <f t="shared" si="18"/>
        <v>0</v>
      </c>
      <c r="L161" s="93">
        <v>0</v>
      </c>
    </row>
    <row r="162" spans="1:12" ht="25.5">
      <c r="A162" s="25">
        <v>157</v>
      </c>
      <c r="B162" s="59" t="s">
        <v>313</v>
      </c>
      <c r="C162" s="68">
        <v>901</v>
      </c>
      <c r="D162" s="69">
        <v>412</v>
      </c>
      <c r="E162" s="70" t="s">
        <v>314</v>
      </c>
      <c r="F162" s="70"/>
      <c r="G162" s="114"/>
      <c r="H162" s="115"/>
      <c r="I162" s="99">
        <f t="shared" si="18"/>
        <v>46</v>
      </c>
      <c r="J162" s="99">
        <f t="shared" si="18"/>
        <v>0</v>
      </c>
      <c r="K162" s="99">
        <f t="shared" si="18"/>
        <v>0</v>
      </c>
      <c r="L162" s="93">
        <v>0</v>
      </c>
    </row>
    <row r="163" spans="1:12" ht="29.25" customHeight="1">
      <c r="A163" s="25">
        <v>158</v>
      </c>
      <c r="B163" s="62" t="s">
        <v>398</v>
      </c>
      <c r="C163" s="65">
        <v>901</v>
      </c>
      <c r="D163" s="71">
        <v>412</v>
      </c>
      <c r="E163" s="72" t="s">
        <v>314</v>
      </c>
      <c r="F163" s="72" t="s">
        <v>86</v>
      </c>
      <c r="G163" s="114"/>
      <c r="H163" s="115"/>
      <c r="I163" s="112">
        <v>46</v>
      </c>
      <c r="J163" s="96">
        <v>0</v>
      </c>
      <c r="K163" s="96">
        <v>0</v>
      </c>
      <c r="L163" s="96">
        <v>0</v>
      </c>
    </row>
    <row r="164" spans="1:12" ht="15.75">
      <c r="A164" s="25">
        <v>159</v>
      </c>
      <c r="B164" s="54" t="s">
        <v>13</v>
      </c>
      <c r="C164" s="33">
        <v>901</v>
      </c>
      <c r="D164" s="1">
        <v>500</v>
      </c>
      <c r="E164" s="2"/>
      <c r="F164" s="2"/>
      <c r="G164" s="107"/>
      <c r="H164" s="108"/>
      <c r="I164" s="97">
        <f>I165+I172+I206+I223</f>
        <v>18604</v>
      </c>
      <c r="J164" s="97">
        <f>J165+J172+J206+J223</f>
        <v>12715.961000000001</v>
      </c>
      <c r="K164" s="97">
        <f>K165+K172+K206+K223</f>
        <v>11242.442000000001</v>
      </c>
      <c r="L164" s="93">
        <f t="shared" si="16"/>
        <v>88.412051594055683</v>
      </c>
    </row>
    <row r="165" spans="1:12">
      <c r="A165" s="25">
        <v>160</v>
      </c>
      <c r="B165" s="53" t="s">
        <v>14</v>
      </c>
      <c r="C165" s="33">
        <v>901</v>
      </c>
      <c r="D165" s="1">
        <v>501</v>
      </c>
      <c r="E165" s="2"/>
      <c r="F165" s="2"/>
      <c r="G165" s="107"/>
      <c r="H165" s="108"/>
      <c r="I165" s="97">
        <f t="shared" ref="I165:K166" si="19">I166</f>
        <v>1793</v>
      </c>
      <c r="J165" s="97">
        <f t="shared" si="19"/>
        <v>1738.8</v>
      </c>
      <c r="K165" s="97">
        <f t="shared" si="19"/>
        <v>1437.3610000000001</v>
      </c>
      <c r="L165" s="93">
        <f t="shared" si="16"/>
        <v>82.6639636530941</v>
      </c>
    </row>
    <row r="166" spans="1:12" ht="25.5">
      <c r="A166" s="25">
        <v>161</v>
      </c>
      <c r="B166" s="53" t="s">
        <v>402</v>
      </c>
      <c r="C166" s="33">
        <v>901</v>
      </c>
      <c r="D166" s="1">
        <v>501</v>
      </c>
      <c r="E166" s="2" t="s">
        <v>83</v>
      </c>
      <c r="F166" s="2"/>
      <c r="G166" s="107"/>
      <c r="H166" s="108"/>
      <c r="I166" s="97">
        <f t="shared" si="19"/>
        <v>1793</v>
      </c>
      <c r="J166" s="97">
        <f t="shared" si="19"/>
        <v>1738.8</v>
      </c>
      <c r="K166" s="97">
        <f t="shared" si="19"/>
        <v>1437.3610000000001</v>
      </c>
      <c r="L166" s="93">
        <f t="shared" si="16"/>
        <v>82.6639636530941</v>
      </c>
    </row>
    <row r="167" spans="1:12" ht="38.25">
      <c r="A167" s="25">
        <v>162</v>
      </c>
      <c r="B167" s="56" t="s">
        <v>174</v>
      </c>
      <c r="C167" s="33">
        <v>901</v>
      </c>
      <c r="D167" s="1">
        <v>501</v>
      </c>
      <c r="E167" s="2" t="s">
        <v>253</v>
      </c>
      <c r="F167" s="2"/>
      <c r="G167" s="107"/>
      <c r="H167" s="108"/>
      <c r="I167" s="97">
        <f>I168+I170</f>
        <v>1793</v>
      </c>
      <c r="J167" s="97">
        <f>J168+J170</f>
        <v>1738.8</v>
      </c>
      <c r="K167" s="97">
        <f>SUM(K168+K170)</f>
        <v>1437.3610000000001</v>
      </c>
      <c r="L167" s="93">
        <f t="shared" si="16"/>
        <v>82.6639636530941</v>
      </c>
    </row>
    <row r="168" spans="1:12">
      <c r="A168" s="25">
        <v>163</v>
      </c>
      <c r="B168" s="53" t="s">
        <v>198</v>
      </c>
      <c r="C168" s="33">
        <v>901</v>
      </c>
      <c r="D168" s="1">
        <v>501</v>
      </c>
      <c r="E168" s="2" t="s">
        <v>110</v>
      </c>
      <c r="F168" s="4"/>
      <c r="G168" s="107"/>
      <c r="H168" s="108"/>
      <c r="I168" s="97">
        <f>I169</f>
        <v>1545</v>
      </c>
      <c r="J168" s="97">
        <f>J169</f>
        <v>1589.2</v>
      </c>
      <c r="K168" s="97">
        <f>K169</f>
        <v>1295.1320000000001</v>
      </c>
      <c r="L168" s="93">
        <f t="shared" si="16"/>
        <v>81.495846967027447</v>
      </c>
    </row>
    <row r="169" spans="1:12" ht="26.25" customHeight="1">
      <c r="A169" s="25">
        <v>164</v>
      </c>
      <c r="B169" s="62" t="s">
        <v>398</v>
      </c>
      <c r="C169" s="34">
        <v>901</v>
      </c>
      <c r="D169" s="3">
        <v>501</v>
      </c>
      <c r="E169" s="4" t="s">
        <v>110</v>
      </c>
      <c r="F169" s="4" t="s">
        <v>86</v>
      </c>
      <c r="G169" s="107"/>
      <c r="H169" s="108"/>
      <c r="I169" s="109">
        <v>1545</v>
      </c>
      <c r="J169" s="96">
        <v>1589.2</v>
      </c>
      <c r="K169" s="96">
        <v>1295.1320000000001</v>
      </c>
      <c r="L169" s="96">
        <f t="shared" si="16"/>
        <v>81.495846967027447</v>
      </c>
    </row>
    <row r="170" spans="1:12">
      <c r="A170" s="25">
        <v>165</v>
      </c>
      <c r="B170" s="53" t="s">
        <v>199</v>
      </c>
      <c r="C170" s="33">
        <v>901</v>
      </c>
      <c r="D170" s="1">
        <v>501</v>
      </c>
      <c r="E170" s="2" t="s">
        <v>111</v>
      </c>
      <c r="F170" s="2"/>
      <c r="G170" s="107"/>
      <c r="H170" s="108"/>
      <c r="I170" s="97">
        <f>I171</f>
        <v>248</v>
      </c>
      <c r="J170" s="97">
        <f>J171</f>
        <v>149.6</v>
      </c>
      <c r="K170" s="97">
        <f>SUM(K171)</f>
        <v>142.22900000000001</v>
      </c>
      <c r="L170" s="93">
        <f t="shared" si="16"/>
        <v>95.072860962566864</v>
      </c>
    </row>
    <row r="171" spans="1:12" ht="30.75" customHeight="1">
      <c r="A171" s="25">
        <v>166</v>
      </c>
      <c r="B171" s="62" t="s">
        <v>398</v>
      </c>
      <c r="C171" s="34">
        <v>901</v>
      </c>
      <c r="D171" s="3">
        <v>501</v>
      </c>
      <c r="E171" s="4" t="s">
        <v>111</v>
      </c>
      <c r="F171" s="4" t="s">
        <v>86</v>
      </c>
      <c r="G171" s="107"/>
      <c r="H171" s="108"/>
      <c r="I171" s="109">
        <v>248</v>
      </c>
      <c r="J171" s="96">
        <v>149.6</v>
      </c>
      <c r="K171" s="96">
        <v>142.22900000000001</v>
      </c>
      <c r="L171" s="96">
        <f t="shared" si="16"/>
        <v>95.072860962566864</v>
      </c>
    </row>
    <row r="172" spans="1:12">
      <c r="A172" s="25">
        <v>155</v>
      </c>
      <c r="B172" s="53" t="s">
        <v>15</v>
      </c>
      <c r="C172" s="33">
        <v>901</v>
      </c>
      <c r="D172" s="1">
        <v>502</v>
      </c>
      <c r="E172" s="2"/>
      <c r="F172" s="2"/>
      <c r="G172" s="107"/>
      <c r="H172" s="108"/>
      <c r="I172" s="97">
        <f t="shared" ref="I172:K173" si="20">I173</f>
        <v>13726</v>
      </c>
      <c r="J172" s="97">
        <f t="shared" si="20"/>
        <v>8114.8990000000003</v>
      </c>
      <c r="K172" s="97">
        <f t="shared" si="20"/>
        <v>7280.4809999999998</v>
      </c>
      <c r="L172" s="93">
        <f t="shared" si="16"/>
        <v>89.717456742221927</v>
      </c>
    </row>
    <row r="173" spans="1:12" ht="25.5">
      <c r="A173" s="25">
        <v>156</v>
      </c>
      <c r="B173" s="53" t="s">
        <v>402</v>
      </c>
      <c r="C173" s="33">
        <v>901</v>
      </c>
      <c r="D173" s="1">
        <v>502</v>
      </c>
      <c r="E173" s="2" t="s">
        <v>83</v>
      </c>
      <c r="F173" s="2"/>
      <c r="G173" s="107"/>
      <c r="H173" s="108"/>
      <c r="I173" s="97">
        <f t="shared" si="20"/>
        <v>13726</v>
      </c>
      <c r="J173" s="97">
        <f t="shared" si="20"/>
        <v>8114.8990000000003</v>
      </c>
      <c r="K173" s="97">
        <f t="shared" si="20"/>
        <v>7280.4809999999998</v>
      </c>
      <c r="L173" s="93">
        <f t="shared" si="16"/>
        <v>89.717456742221927</v>
      </c>
    </row>
    <row r="174" spans="1:12" ht="38.25">
      <c r="A174" s="25">
        <v>157</v>
      </c>
      <c r="B174" s="56" t="s">
        <v>174</v>
      </c>
      <c r="C174" s="33">
        <v>901</v>
      </c>
      <c r="D174" s="1">
        <v>502</v>
      </c>
      <c r="E174" s="2" t="s">
        <v>253</v>
      </c>
      <c r="F174" s="2"/>
      <c r="G174" s="107"/>
      <c r="H174" s="108"/>
      <c r="I174" s="97">
        <f>I175+I178+I181+I187+I189+I191+I193+I200+I202+I204+I183</f>
        <v>13726</v>
      </c>
      <c r="J174" s="97">
        <f>SUM(J175+J178+J181+J183+J185+J187+J189+J191+J193+J200+J202+J204)</f>
        <v>8114.8990000000003</v>
      </c>
      <c r="K174" s="97">
        <f>SUM(K175+K178+K181+K183+K185+K187+K189+K191+K193+K200+K202+K204)</f>
        <v>7280.4809999999998</v>
      </c>
      <c r="L174" s="93">
        <f t="shared" si="16"/>
        <v>89.717456742221927</v>
      </c>
    </row>
    <row r="175" spans="1:12" ht="25.5">
      <c r="A175" s="25">
        <v>158</v>
      </c>
      <c r="B175" s="56" t="s">
        <v>200</v>
      </c>
      <c r="C175" s="33">
        <v>901</v>
      </c>
      <c r="D175" s="1">
        <v>502</v>
      </c>
      <c r="E175" s="2" t="s">
        <v>112</v>
      </c>
      <c r="F175" s="2"/>
      <c r="G175" s="107"/>
      <c r="H175" s="108"/>
      <c r="I175" s="97">
        <f>I176+I177</f>
        <v>400</v>
      </c>
      <c r="J175" s="97">
        <f>J176+J177</f>
        <v>894.1</v>
      </c>
      <c r="K175" s="97">
        <f>K176+K177</f>
        <v>830</v>
      </c>
      <c r="L175" s="93">
        <f t="shared" si="16"/>
        <v>92.830779554859632</v>
      </c>
    </row>
    <row r="176" spans="1:12" ht="30.75" customHeight="1">
      <c r="A176" s="25">
        <v>159</v>
      </c>
      <c r="B176" s="62" t="s">
        <v>398</v>
      </c>
      <c r="C176" s="34">
        <v>901</v>
      </c>
      <c r="D176" s="3">
        <v>502</v>
      </c>
      <c r="E176" s="4" t="s">
        <v>112</v>
      </c>
      <c r="F176" s="4" t="s">
        <v>86</v>
      </c>
      <c r="G176" s="107"/>
      <c r="H176" s="108"/>
      <c r="I176" s="109">
        <v>400</v>
      </c>
      <c r="J176" s="96">
        <v>194.1</v>
      </c>
      <c r="K176" s="96">
        <v>130</v>
      </c>
      <c r="L176" s="96">
        <f t="shared" si="16"/>
        <v>66.975785677485831</v>
      </c>
    </row>
    <row r="177" spans="1:12" ht="38.25">
      <c r="A177" s="25">
        <v>160</v>
      </c>
      <c r="B177" s="55" t="s">
        <v>54</v>
      </c>
      <c r="C177" s="34">
        <v>901</v>
      </c>
      <c r="D177" s="3">
        <v>502</v>
      </c>
      <c r="E177" s="4" t="s">
        <v>112</v>
      </c>
      <c r="F177" s="4" t="s">
        <v>53</v>
      </c>
      <c r="G177" s="107"/>
      <c r="H177" s="108"/>
      <c r="I177" s="109">
        <v>0</v>
      </c>
      <c r="J177" s="96">
        <v>700</v>
      </c>
      <c r="K177" s="96">
        <v>700</v>
      </c>
      <c r="L177" s="96">
        <f t="shared" si="16"/>
        <v>100</v>
      </c>
    </row>
    <row r="178" spans="1:12" ht="38.25">
      <c r="A178" s="25">
        <v>161</v>
      </c>
      <c r="B178" s="56" t="s">
        <v>201</v>
      </c>
      <c r="C178" s="33">
        <v>901</v>
      </c>
      <c r="D178" s="1">
        <v>502</v>
      </c>
      <c r="E178" s="2" t="s">
        <v>113</v>
      </c>
      <c r="F178" s="2"/>
      <c r="G178" s="107"/>
      <c r="H178" s="108"/>
      <c r="I178" s="97">
        <f>I179+I180</f>
        <v>275</v>
      </c>
      <c r="J178" s="97">
        <f>J179+J180</f>
        <v>275</v>
      </c>
      <c r="K178" s="97">
        <f>K179+K180</f>
        <v>192.5</v>
      </c>
      <c r="L178" s="93">
        <f t="shared" si="16"/>
        <v>70</v>
      </c>
    </row>
    <row r="179" spans="1:12" ht="28.5" customHeight="1">
      <c r="A179" s="25">
        <v>162</v>
      </c>
      <c r="B179" s="62" t="s">
        <v>398</v>
      </c>
      <c r="C179" s="34">
        <v>901</v>
      </c>
      <c r="D179" s="3">
        <v>502</v>
      </c>
      <c r="E179" s="4" t="s">
        <v>113</v>
      </c>
      <c r="F179" s="4" t="s">
        <v>86</v>
      </c>
      <c r="G179" s="107"/>
      <c r="H179" s="108"/>
      <c r="I179" s="109">
        <v>275</v>
      </c>
      <c r="J179" s="96">
        <v>275</v>
      </c>
      <c r="K179" s="96">
        <v>192.5</v>
      </c>
      <c r="L179" s="96">
        <f t="shared" si="16"/>
        <v>70</v>
      </c>
    </row>
    <row r="180" spans="1:12">
      <c r="A180" s="25">
        <v>163</v>
      </c>
      <c r="B180" s="61" t="s">
        <v>168</v>
      </c>
      <c r="C180" s="33">
        <v>901</v>
      </c>
      <c r="D180" s="3">
        <v>502</v>
      </c>
      <c r="E180" s="4" t="s">
        <v>113</v>
      </c>
      <c r="F180" s="4" t="s">
        <v>56</v>
      </c>
      <c r="G180" s="107"/>
      <c r="H180" s="108"/>
      <c r="I180" s="109">
        <v>0</v>
      </c>
      <c r="J180" s="96">
        <v>0</v>
      </c>
      <c r="K180" s="96">
        <v>0</v>
      </c>
      <c r="L180" s="96">
        <v>0</v>
      </c>
    </row>
    <row r="181" spans="1:12" ht="25.5">
      <c r="A181" s="25">
        <v>164</v>
      </c>
      <c r="B181" s="56" t="s">
        <v>264</v>
      </c>
      <c r="C181" s="34">
        <v>901</v>
      </c>
      <c r="D181" s="1">
        <v>502</v>
      </c>
      <c r="E181" s="2" t="s">
        <v>114</v>
      </c>
      <c r="F181" s="2"/>
      <c r="G181" s="107"/>
      <c r="H181" s="108"/>
      <c r="I181" s="97">
        <f>I182</f>
        <v>750</v>
      </c>
      <c r="J181" s="97">
        <f>J182</f>
        <v>750</v>
      </c>
      <c r="K181" s="97">
        <f>K182</f>
        <v>383.6</v>
      </c>
      <c r="L181" s="93">
        <f t="shared" si="16"/>
        <v>51.146666666666675</v>
      </c>
    </row>
    <row r="182" spans="1:12" ht="29.25" customHeight="1">
      <c r="A182" s="25">
        <v>165</v>
      </c>
      <c r="B182" s="62" t="s">
        <v>398</v>
      </c>
      <c r="C182" s="33">
        <v>901</v>
      </c>
      <c r="D182" s="3">
        <v>502</v>
      </c>
      <c r="E182" s="4" t="s">
        <v>114</v>
      </c>
      <c r="F182" s="4" t="s">
        <v>86</v>
      </c>
      <c r="G182" s="107"/>
      <c r="H182" s="108"/>
      <c r="I182" s="109">
        <v>750</v>
      </c>
      <c r="J182" s="96">
        <v>750</v>
      </c>
      <c r="K182" s="96">
        <v>383.6</v>
      </c>
      <c r="L182" s="96">
        <f t="shared" si="16"/>
        <v>51.146666666666675</v>
      </c>
    </row>
    <row r="183" spans="1:12" ht="25.5">
      <c r="A183" s="25">
        <v>166</v>
      </c>
      <c r="B183" s="83" t="s">
        <v>355</v>
      </c>
      <c r="C183" s="33">
        <v>901</v>
      </c>
      <c r="D183" s="46">
        <v>502</v>
      </c>
      <c r="E183" s="45" t="s">
        <v>356</v>
      </c>
      <c r="F183" s="4"/>
      <c r="G183" s="107"/>
      <c r="H183" s="108"/>
      <c r="I183" s="97">
        <f>I184</f>
        <v>0</v>
      </c>
      <c r="J183" s="97">
        <f>J184</f>
        <v>51.499000000000002</v>
      </c>
      <c r="K183" s="97">
        <f>K184</f>
        <v>51.481000000000002</v>
      </c>
      <c r="L183" s="93">
        <f t="shared" si="16"/>
        <v>99.96504786500708</v>
      </c>
    </row>
    <row r="184" spans="1:12" ht="29.25" customHeight="1">
      <c r="A184" s="25">
        <v>167</v>
      </c>
      <c r="B184" s="62" t="s">
        <v>398</v>
      </c>
      <c r="C184" s="34">
        <v>901</v>
      </c>
      <c r="D184" s="66">
        <v>502</v>
      </c>
      <c r="E184" s="67" t="s">
        <v>356</v>
      </c>
      <c r="F184" s="4" t="s">
        <v>86</v>
      </c>
      <c r="G184" s="107"/>
      <c r="H184" s="108"/>
      <c r="I184" s="109">
        <v>0</v>
      </c>
      <c r="J184" s="96">
        <v>51.499000000000002</v>
      </c>
      <c r="K184" s="96">
        <v>51.481000000000002</v>
      </c>
      <c r="L184" s="96">
        <f t="shared" si="16"/>
        <v>99.96504786500708</v>
      </c>
    </row>
    <row r="185" spans="1:12">
      <c r="A185" s="25">
        <v>168</v>
      </c>
      <c r="B185" s="53" t="s">
        <v>374</v>
      </c>
      <c r="C185" s="33">
        <v>901</v>
      </c>
      <c r="D185" s="46">
        <v>502</v>
      </c>
      <c r="E185" s="45" t="s">
        <v>372</v>
      </c>
      <c r="F185" s="2"/>
      <c r="G185" s="85"/>
      <c r="H185" s="49"/>
      <c r="I185" s="97">
        <f>SUM(I186)</f>
        <v>0</v>
      </c>
      <c r="J185" s="93">
        <f>SUM(J186)</f>
        <v>300</v>
      </c>
      <c r="K185" s="93">
        <f>SUM(K186)</f>
        <v>300</v>
      </c>
      <c r="L185" s="93">
        <f>SUM(L186)</f>
        <v>100</v>
      </c>
    </row>
    <row r="186" spans="1:12" ht="31.5" customHeight="1">
      <c r="A186" s="25">
        <v>169</v>
      </c>
      <c r="B186" s="62" t="s">
        <v>398</v>
      </c>
      <c r="C186" s="34">
        <v>901</v>
      </c>
      <c r="D186" s="66">
        <v>502</v>
      </c>
      <c r="E186" s="67" t="s">
        <v>373</v>
      </c>
      <c r="F186" s="4" t="s">
        <v>86</v>
      </c>
      <c r="G186" s="107"/>
      <c r="H186" s="108"/>
      <c r="I186" s="109">
        <v>0</v>
      </c>
      <c r="J186" s="96">
        <v>300</v>
      </c>
      <c r="K186" s="96">
        <v>300</v>
      </c>
      <c r="L186" s="96">
        <f>K186/J186*100</f>
        <v>100</v>
      </c>
    </row>
    <row r="187" spans="1:12" ht="25.5">
      <c r="A187" s="25">
        <v>170</v>
      </c>
      <c r="B187" s="53" t="s">
        <v>265</v>
      </c>
      <c r="C187" s="33">
        <v>901</v>
      </c>
      <c r="D187" s="1">
        <v>502</v>
      </c>
      <c r="E187" s="2" t="s">
        <v>266</v>
      </c>
      <c r="F187" s="4"/>
      <c r="G187" s="107"/>
      <c r="H187" s="108"/>
      <c r="I187" s="97">
        <f>I188</f>
        <v>960</v>
      </c>
      <c r="J187" s="97">
        <f>J188</f>
        <v>0</v>
      </c>
      <c r="K187" s="97">
        <f>K188</f>
        <v>0</v>
      </c>
      <c r="L187" s="93">
        <v>0</v>
      </c>
    </row>
    <row r="188" spans="1:12" ht="33" customHeight="1">
      <c r="A188" s="25">
        <v>171</v>
      </c>
      <c r="B188" s="62" t="s">
        <v>398</v>
      </c>
      <c r="C188" s="34">
        <v>901</v>
      </c>
      <c r="D188" s="3">
        <v>502</v>
      </c>
      <c r="E188" s="4" t="s">
        <v>266</v>
      </c>
      <c r="F188" s="4" t="s">
        <v>86</v>
      </c>
      <c r="G188" s="107"/>
      <c r="H188" s="108"/>
      <c r="I188" s="109">
        <v>960</v>
      </c>
      <c r="J188" s="96">
        <v>0</v>
      </c>
      <c r="K188" s="96">
        <v>0</v>
      </c>
      <c r="L188" s="96">
        <v>0</v>
      </c>
    </row>
    <row r="189" spans="1:12">
      <c r="A189" s="25">
        <v>172</v>
      </c>
      <c r="B189" s="53" t="s">
        <v>267</v>
      </c>
      <c r="C189" s="33">
        <v>901</v>
      </c>
      <c r="D189" s="1">
        <v>502</v>
      </c>
      <c r="E189" s="2" t="s">
        <v>268</v>
      </c>
      <c r="F189" s="4"/>
      <c r="G189" s="107"/>
      <c r="H189" s="108"/>
      <c r="I189" s="97">
        <f>I190</f>
        <v>1800</v>
      </c>
      <c r="J189" s="97">
        <f>J190</f>
        <v>1434.8</v>
      </c>
      <c r="K189" s="97">
        <f>K190</f>
        <v>1434.4</v>
      </c>
      <c r="L189" s="93">
        <f t="shared" si="16"/>
        <v>99.97212155004182</v>
      </c>
    </row>
    <row r="190" spans="1:12" ht="30.75" customHeight="1">
      <c r="A190" s="25">
        <v>173</v>
      </c>
      <c r="B190" s="62" t="s">
        <v>398</v>
      </c>
      <c r="C190" s="34">
        <v>901</v>
      </c>
      <c r="D190" s="3">
        <v>502</v>
      </c>
      <c r="E190" s="4" t="s">
        <v>268</v>
      </c>
      <c r="F190" s="4" t="s">
        <v>86</v>
      </c>
      <c r="G190" s="107"/>
      <c r="H190" s="108"/>
      <c r="I190" s="109">
        <v>1800</v>
      </c>
      <c r="J190" s="96">
        <v>1434.8</v>
      </c>
      <c r="K190" s="96">
        <v>1434.4</v>
      </c>
      <c r="L190" s="96">
        <f t="shared" si="16"/>
        <v>99.97212155004182</v>
      </c>
    </row>
    <row r="191" spans="1:12" ht="25.5">
      <c r="A191" s="25">
        <v>174</v>
      </c>
      <c r="B191" s="53" t="s">
        <v>269</v>
      </c>
      <c r="C191" s="33">
        <v>901</v>
      </c>
      <c r="D191" s="1">
        <v>502</v>
      </c>
      <c r="E191" s="2" t="s">
        <v>271</v>
      </c>
      <c r="F191" s="4"/>
      <c r="G191" s="107"/>
      <c r="H191" s="108"/>
      <c r="I191" s="97">
        <f>I192</f>
        <v>890</v>
      </c>
      <c r="J191" s="97">
        <f>J192</f>
        <v>0</v>
      </c>
      <c r="K191" s="97">
        <f>K192</f>
        <v>0</v>
      </c>
      <c r="L191" s="93">
        <v>0</v>
      </c>
    </row>
    <row r="192" spans="1:12" ht="25.5">
      <c r="A192" s="25">
        <v>175</v>
      </c>
      <c r="B192" s="55" t="s">
        <v>161</v>
      </c>
      <c r="C192" s="34">
        <v>901</v>
      </c>
      <c r="D192" s="3">
        <v>502</v>
      </c>
      <c r="E192" s="4" t="s">
        <v>271</v>
      </c>
      <c r="F192" s="4"/>
      <c r="G192" s="107"/>
      <c r="H192" s="108"/>
      <c r="I192" s="109">
        <v>890</v>
      </c>
      <c r="J192" s="96">
        <v>0</v>
      </c>
      <c r="K192" s="96">
        <v>0</v>
      </c>
      <c r="L192" s="96">
        <v>0</v>
      </c>
    </row>
    <row r="193" spans="1:12" ht="51">
      <c r="A193" s="25">
        <v>176</v>
      </c>
      <c r="B193" s="53" t="s">
        <v>273</v>
      </c>
      <c r="C193" s="33">
        <v>901</v>
      </c>
      <c r="D193" s="1">
        <v>502</v>
      </c>
      <c r="E193" s="45" t="s">
        <v>272</v>
      </c>
      <c r="F193" s="4"/>
      <c r="G193" s="107"/>
      <c r="H193" s="108"/>
      <c r="I193" s="97">
        <f>I194+I196+I198</f>
        <v>4830</v>
      </c>
      <c r="J193" s="97">
        <f>J194+J196+J198</f>
        <v>1459.5</v>
      </c>
      <c r="K193" s="97">
        <f>K194+K196+K198</f>
        <v>1159.5</v>
      </c>
      <c r="L193" s="93">
        <f t="shared" si="16"/>
        <v>79.445015416238434</v>
      </c>
    </row>
    <row r="194" spans="1:12" ht="25.5">
      <c r="A194" s="25">
        <v>177</v>
      </c>
      <c r="B194" s="53" t="s">
        <v>270</v>
      </c>
      <c r="C194" s="33">
        <v>901</v>
      </c>
      <c r="D194" s="1">
        <v>502</v>
      </c>
      <c r="E194" s="45" t="s">
        <v>274</v>
      </c>
      <c r="F194" s="4"/>
      <c r="G194" s="107"/>
      <c r="H194" s="108"/>
      <c r="I194" s="97">
        <f>I195</f>
        <v>1400</v>
      </c>
      <c r="J194" s="97">
        <f>J195</f>
        <v>1400</v>
      </c>
      <c r="K194" s="97">
        <f>K195</f>
        <v>1100</v>
      </c>
      <c r="L194" s="93">
        <f t="shared" si="16"/>
        <v>78.571428571428569</v>
      </c>
    </row>
    <row r="195" spans="1:12" ht="33" customHeight="1">
      <c r="A195" s="25">
        <v>178</v>
      </c>
      <c r="B195" s="62" t="s">
        <v>398</v>
      </c>
      <c r="C195" s="34">
        <v>901</v>
      </c>
      <c r="D195" s="3">
        <v>502</v>
      </c>
      <c r="E195" s="67" t="s">
        <v>274</v>
      </c>
      <c r="F195" s="4" t="s">
        <v>86</v>
      </c>
      <c r="G195" s="107"/>
      <c r="H195" s="108"/>
      <c r="I195" s="109">
        <v>1400</v>
      </c>
      <c r="J195" s="96">
        <v>1400</v>
      </c>
      <c r="K195" s="96">
        <v>1100</v>
      </c>
      <c r="L195" s="96">
        <f t="shared" si="16"/>
        <v>78.571428571428569</v>
      </c>
    </row>
    <row r="196" spans="1:12" ht="25.5">
      <c r="A196" s="25">
        <v>179</v>
      </c>
      <c r="B196" s="53" t="s">
        <v>275</v>
      </c>
      <c r="C196" s="33">
        <v>901</v>
      </c>
      <c r="D196" s="1">
        <v>502</v>
      </c>
      <c r="E196" s="45" t="s">
        <v>276</v>
      </c>
      <c r="F196" s="4"/>
      <c r="G196" s="107"/>
      <c r="H196" s="108"/>
      <c r="I196" s="97">
        <f>I197</f>
        <v>3320</v>
      </c>
      <c r="J196" s="97">
        <f>J197</f>
        <v>0</v>
      </c>
      <c r="K196" s="97">
        <f>K197</f>
        <v>0</v>
      </c>
      <c r="L196" s="93">
        <v>0</v>
      </c>
    </row>
    <row r="197" spans="1:12" ht="29.25" customHeight="1">
      <c r="A197" s="25">
        <v>180</v>
      </c>
      <c r="B197" s="62" t="s">
        <v>398</v>
      </c>
      <c r="C197" s="34">
        <v>901</v>
      </c>
      <c r="D197" s="3">
        <v>502</v>
      </c>
      <c r="E197" s="67" t="s">
        <v>276</v>
      </c>
      <c r="F197" s="4" t="s">
        <v>86</v>
      </c>
      <c r="G197" s="107"/>
      <c r="H197" s="108"/>
      <c r="I197" s="109">
        <v>3320</v>
      </c>
      <c r="J197" s="96">
        <v>0</v>
      </c>
      <c r="K197" s="96">
        <v>0</v>
      </c>
      <c r="L197" s="96">
        <v>0</v>
      </c>
    </row>
    <row r="198" spans="1:12" ht="25.5">
      <c r="A198" s="25">
        <v>181</v>
      </c>
      <c r="B198" s="53" t="s">
        <v>277</v>
      </c>
      <c r="C198" s="33">
        <v>901</v>
      </c>
      <c r="D198" s="1">
        <v>502</v>
      </c>
      <c r="E198" s="45" t="s">
        <v>278</v>
      </c>
      <c r="F198" s="4"/>
      <c r="G198" s="107"/>
      <c r="H198" s="108"/>
      <c r="I198" s="97">
        <f>I199</f>
        <v>110</v>
      </c>
      <c r="J198" s="97">
        <f>J199</f>
        <v>59.5</v>
      </c>
      <c r="K198" s="97">
        <f>K199</f>
        <v>59.5</v>
      </c>
      <c r="L198" s="93">
        <f t="shared" si="16"/>
        <v>100</v>
      </c>
    </row>
    <row r="199" spans="1:12" ht="33" customHeight="1">
      <c r="A199" s="25">
        <v>182</v>
      </c>
      <c r="B199" s="62" t="s">
        <v>398</v>
      </c>
      <c r="C199" s="34">
        <v>901</v>
      </c>
      <c r="D199" s="3">
        <v>502</v>
      </c>
      <c r="E199" s="67" t="s">
        <v>278</v>
      </c>
      <c r="F199" s="4" t="s">
        <v>86</v>
      </c>
      <c r="G199" s="107"/>
      <c r="H199" s="108"/>
      <c r="I199" s="109">
        <v>110</v>
      </c>
      <c r="J199" s="96">
        <v>59.5</v>
      </c>
      <c r="K199" s="96">
        <v>59.5</v>
      </c>
      <c r="L199" s="96">
        <f t="shared" si="16"/>
        <v>100</v>
      </c>
    </row>
    <row r="200" spans="1:12" ht="38.25">
      <c r="A200" s="25">
        <v>183</v>
      </c>
      <c r="B200" s="53" t="s">
        <v>325</v>
      </c>
      <c r="C200" s="33">
        <v>901</v>
      </c>
      <c r="D200" s="1">
        <v>502</v>
      </c>
      <c r="E200" s="45" t="s">
        <v>326</v>
      </c>
      <c r="F200" s="4"/>
      <c r="G200" s="107"/>
      <c r="H200" s="108"/>
      <c r="I200" s="97">
        <f>I201</f>
        <v>2800</v>
      </c>
      <c r="J200" s="97">
        <f>J201</f>
        <v>2098</v>
      </c>
      <c r="K200" s="97">
        <f>K201</f>
        <v>2098</v>
      </c>
      <c r="L200" s="93">
        <f t="shared" si="16"/>
        <v>100</v>
      </c>
    </row>
    <row r="201" spans="1:12" ht="39" customHeight="1">
      <c r="A201" s="25">
        <v>184</v>
      </c>
      <c r="B201" s="55" t="s">
        <v>54</v>
      </c>
      <c r="C201" s="34">
        <v>901</v>
      </c>
      <c r="D201" s="3">
        <v>502</v>
      </c>
      <c r="E201" s="67" t="s">
        <v>326</v>
      </c>
      <c r="F201" s="4" t="s">
        <v>53</v>
      </c>
      <c r="G201" s="107"/>
      <c r="H201" s="108"/>
      <c r="I201" s="109">
        <v>2800</v>
      </c>
      <c r="J201" s="96">
        <v>2098</v>
      </c>
      <c r="K201" s="96">
        <v>2098</v>
      </c>
      <c r="L201" s="96">
        <f t="shared" si="16"/>
        <v>100</v>
      </c>
    </row>
    <row r="202" spans="1:12" ht="44.25" customHeight="1">
      <c r="A202" s="25">
        <v>185</v>
      </c>
      <c r="B202" s="53" t="s">
        <v>327</v>
      </c>
      <c r="C202" s="33">
        <v>901</v>
      </c>
      <c r="D202" s="1">
        <v>502</v>
      </c>
      <c r="E202" s="45" t="s">
        <v>328</v>
      </c>
      <c r="F202" s="4"/>
      <c r="G202" s="107"/>
      <c r="H202" s="108"/>
      <c r="I202" s="97">
        <f>I203</f>
        <v>1000</v>
      </c>
      <c r="J202" s="97">
        <f>J203</f>
        <v>831</v>
      </c>
      <c r="K202" s="97">
        <f>K203</f>
        <v>831</v>
      </c>
      <c r="L202" s="93">
        <f t="shared" si="16"/>
        <v>100</v>
      </c>
    </row>
    <row r="203" spans="1:12" ht="38.25">
      <c r="A203" s="25">
        <v>186</v>
      </c>
      <c r="B203" s="55" t="s">
        <v>54</v>
      </c>
      <c r="C203" s="34">
        <v>901</v>
      </c>
      <c r="D203" s="3">
        <v>502</v>
      </c>
      <c r="E203" s="67" t="s">
        <v>328</v>
      </c>
      <c r="F203" s="4" t="s">
        <v>53</v>
      </c>
      <c r="G203" s="107"/>
      <c r="H203" s="108"/>
      <c r="I203" s="109">
        <v>1000</v>
      </c>
      <c r="J203" s="96">
        <v>831</v>
      </c>
      <c r="K203" s="96">
        <v>831</v>
      </c>
      <c r="L203" s="96">
        <f t="shared" si="16"/>
        <v>100</v>
      </c>
    </row>
    <row r="204" spans="1:12" ht="63.75">
      <c r="A204" s="25">
        <v>187</v>
      </c>
      <c r="B204" s="5" t="s">
        <v>330</v>
      </c>
      <c r="C204" s="33">
        <v>901</v>
      </c>
      <c r="D204" s="1">
        <v>502</v>
      </c>
      <c r="E204" s="2" t="s">
        <v>331</v>
      </c>
      <c r="F204" s="2"/>
      <c r="G204" s="107"/>
      <c r="H204" s="108"/>
      <c r="I204" s="97">
        <f>I205</f>
        <v>21</v>
      </c>
      <c r="J204" s="97">
        <f>J205</f>
        <v>21</v>
      </c>
      <c r="K204" s="97">
        <f>K205</f>
        <v>0</v>
      </c>
      <c r="L204" s="93">
        <f t="shared" si="16"/>
        <v>0</v>
      </c>
    </row>
    <row r="205" spans="1:12" ht="38.25">
      <c r="A205" s="25">
        <v>188</v>
      </c>
      <c r="B205" s="75" t="s">
        <v>54</v>
      </c>
      <c r="C205" s="34">
        <v>901</v>
      </c>
      <c r="D205" s="3">
        <v>502</v>
      </c>
      <c r="E205" s="4" t="s">
        <v>331</v>
      </c>
      <c r="F205" s="4" t="s">
        <v>53</v>
      </c>
      <c r="G205" s="107"/>
      <c r="H205" s="108"/>
      <c r="I205" s="109">
        <v>21</v>
      </c>
      <c r="J205" s="96">
        <v>21</v>
      </c>
      <c r="K205" s="96">
        <v>0</v>
      </c>
      <c r="L205" s="96">
        <f t="shared" si="16"/>
        <v>0</v>
      </c>
    </row>
    <row r="206" spans="1:12">
      <c r="A206" s="25">
        <v>189</v>
      </c>
      <c r="B206" s="59" t="s">
        <v>16</v>
      </c>
      <c r="C206" s="33">
        <v>901</v>
      </c>
      <c r="D206" s="46">
        <v>503</v>
      </c>
      <c r="E206" s="45"/>
      <c r="F206" s="45"/>
      <c r="G206" s="107"/>
      <c r="H206" s="108"/>
      <c r="I206" s="99">
        <f>I207</f>
        <v>3035</v>
      </c>
      <c r="J206" s="99">
        <f t="shared" ref="J206:K208" si="21">J207</f>
        <v>2812.2620000000002</v>
      </c>
      <c r="K206" s="99">
        <f t="shared" si="21"/>
        <v>2518.6000000000004</v>
      </c>
      <c r="L206" s="93">
        <f t="shared" si="16"/>
        <v>89.557800802343451</v>
      </c>
    </row>
    <row r="207" spans="1:12" ht="25.5">
      <c r="A207" s="25">
        <v>190</v>
      </c>
      <c r="B207" s="53" t="s">
        <v>402</v>
      </c>
      <c r="C207" s="33">
        <v>901</v>
      </c>
      <c r="D207" s="1">
        <v>503</v>
      </c>
      <c r="E207" s="2" t="s">
        <v>83</v>
      </c>
      <c r="F207" s="2"/>
      <c r="G207" s="107"/>
      <c r="H207" s="108"/>
      <c r="I207" s="97">
        <f>I208</f>
        <v>3035</v>
      </c>
      <c r="J207" s="97">
        <f t="shared" si="21"/>
        <v>2812.2620000000002</v>
      </c>
      <c r="K207" s="97">
        <f t="shared" si="21"/>
        <v>2518.6000000000004</v>
      </c>
      <c r="L207" s="93">
        <f t="shared" si="16"/>
        <v>89.557800802343451</v>
      </c>
    </row>
    <row r="208" spans="1:12" ht="38.25">
      <c r="A208" s="25">
        <v>191</v>
      </c>
      <c r="B208" s="56" t="s">
        <v>174</v>
      </c>
      <c r="C208" s="34">
        <v>901</v>
      </c>
      <c r="D208" s="1">
        <v>503</v>
      </c>
      <c r="E208" s="2" t="s">
        <v>253</v>
      </c>
      <c r="F208" s="2"/>
      <c r="G208" s="107"/>
      <c r="H208" s="108"/>
      <c r="I208" s="97">
        <f>I209</f>
        <v>3035</v>
      </c>
      <c r="J208" s="97">
        <f t="shared" si="21"/>
        <v>2812.2620000000002</v>
      </c>
      <c r="K208" s="97">
        <f t="shared" si="21"/>
        <v>2518.6000000000004</v>
      </c>
      <c r="L208" s="93">
        <f t="shared" si="16"/>
        <v>89.557800802343451</v>
      </c>
    </row>
    <row r="209" spans="1:12" ht="25.5">
      <c r="A209" s="25">
        <v>192</v>
      </c>
      <c r="B209" s="53" t="s">
        <v>202</v>
      </c>
      <c r="C209" s="33">
        <v>901</v>
      </c>
      <c r="D209" s="1">
        <v>503</v>
      </c>
      <c r="E209" s="2" t="s">
        <v>115</v>
      </c>
      <c r="F209" s="2"/>
      <c r="G209" s="107"/>
      <c r="H209" s="108"/>
      <c r="I209" s="97">
        <f>I210+I212+I214+I216+I219+I221</f>
        <v>3035</v>
      </c>
      <c r="J209" s="97">
        <f>J210+J212+J214+J216+J219+J221</f>
        <v>2812.2620000000002</v>
      </c>
      <c r="K209" s="97">
        <f>K210+K212+K214+K216+K219+K221</f>
        <v>2518.6000000000004</v>
      </c>
      <c r="L209" s="93">
        <f t="shared" si="16"/>
        <v>89.557800802343451</v>
      </c>
    </row>
    <row r="210" spans="1:12">
      <c r="A210" s="25">
        <v>193</v>
      </c>
      <c r="B210" s="53" t="s">
        <v>17</v>
      </c>
      <c r="C210" s="34">
        <v>901</v>
      </c>
      <c r="D210" s="1">
        <v>503</v>
      </c>
      <c r="E210" s="2" t="s">
        <v>116</v>
      </c>
      <c r="F210" s="2"/>
      <c r="G210" s="107"/>
      <c r="H210" s="108"/>
      <c r="I210" s="97">
        <f>I211</f>
        <v>1527</v>
      </c>
      <c r="J210" s="97">
        <f>J211</f>
        <v>1654</v>
      </c>
      <c r="K210" s="97">
        <f>K211</f>
        <v>1474.4</v>
      </c>
      <c r="L210" s="93">
        <f t="shared" si="16"/>
        <v>89.141475211608224</v>
      </c>
    </row>
    <row r="211" spans="1:12" ht="30" customHeight="1">
      <c r="A211" s="25">
        <v>194</v>
      </c>
      <c r="B211" s="62" t="s">
        <v>398</v>
      </c>
      <c r="C211" s="33">
        <v>901</v>
      </c>
      <c r="D211" s="3">
        <v>503</v>
      </c>
      <c r="E211" s="4" t="s">
        <v>116</v>
      </c>
      <c r="F211" s="4" t="s">
        <v>86</v>
      </c>
      <c r="G211" s="107"/>
      <c r="H211" s="108"/>
      <c r="I211" s="109">
        <v>1527</v>
      </c>
      <c r="J211" s="96">
        <v>1654</v>
      </c>
      <c r="K211" s="96">
        <v>1474.4</v>
      </c>
      <c r="L211" s="96">
        <f t="shared" si="16"/>
        <v>89.141475211608224</v>
      </c>
    </row>
    <row r="212" spans="1:12">
      <c r="A212" s="25">
        <v>195</v>
      </c>
      <c r="B212" s="53" t="s">
        <v>18</v>
      </c>
      <c r="C212" s="34">
        <v>901</v>
      </c>
      <c r="D212" s="1">
        <v>503</v>
      </c>
      <c r="E212" s="2" t="s">
        <v>117</v>
      </c>
      <c r="F212" s="2"/>
      <c r="G212" s="107"/>
      <c r="H212" s="108"/>
      <c r="I212" s="97">
        <f>I213</f>
        <v>418</v>
      </c>
      <c r="J212" s="97">
        <f>J213</f>
        <v>264.39999999999998</v>
      </c>
      <c r="K212" s="97">
        <f>K213</f>
        <v>231.4</v>
      </c>
      <c r="L212" s="93">
        <f t="shared" si="16"/>
        <v>87.51891074130107</v>
      </c>
    </row>
    <row r="213" spans="1:12" ht="29.25" customHeight="1">
      <c r="A213" s="25">
        <v>196</v>
      </c>
      <c r="B213" s="62" t="s">
        <v>398</v>
      </c>
      <c r="C213" s="33">
        <v>901</v>
      </c>
      <c r="D213" s="3">
        <v>503</v>
      </c>
      <c r="E213" s="4" t="s">
        <v>117</v>
      </c>
      <c r="F213" s="4" t="s">
        <v>86</v>
      </c>
      <c r="G213" s="107"/>
      <c r="H213" s="108"/>
      <c r="I213" s="109">
        <v>418</v>
      </c>
      <c r="J213" s="96">
        <v>264.39999999999998</v>
      </c>
      <c r="K213" s="96">
        <v>231.4</v>
      </c>
      <c r="L213" s="96">
        <f t="shared" si="16"/>
        <v>87.51891074130107</v>
      </c>
    </row>
    <row r="214" spans="1:12">
      <c r="A214" s="25">
        <v>197</v>
      </c>
      <c r="B214" s="53" t="s">
        <v>203</v>
      </c>
      <c r="C214" s="34">
        <v>901</v>
      </c>
      <c r="D214" s="1">
        <v>503</v>
      </c>
      <c r="E214" s="2" t="s">
        <v>118</v>
      </c>
      <c r="F214" s="2"/>
      <c r="G214" s="107"/>
      <c r="H214" s="108"/>
      <c r="I214" s="97">
        <f>I215</f>
        <v>0</v>
      </c>
      <c r="J214" s="97">
        <f>J215</f>
        <v>0</v>
      </c>
      <c r="K214" s="97">
        <f>K215</f>
        <v>0</v>
      </c>
      <c r="L214" s="93">
        <v>0</v>
      </c>
    </row>
    <row r="215" spans="1:12" ht="28.5" customHeight="1">
      <c r="A215" s="25">
        <v>198</v>
      </c>
      <c r="B215" s="62" t="s">
        <v>398</v>
      </c>
      <c r="C215" s="33">
        <v>901</v>
      </c>
      <c r="D215" s="3">
        <v>503</v>
      </c>
      <c r="E215" s="4" t="s">
        <v>118</v>
      </c>
      <c r="F215" s="4" t="s">
        <v>86</v>
      </c>
      <c r="G215" s="107"/>
      <c r="H215" s="108"/>
      <c r="I215" s="109">
        <f>10-10</f>
        <v>0</v>
      </c>
      <c r="J215" s="109">
        <f>10-10</f>
        <v>0</v>
      </c>
      <c r="K215" s="109">
        <f>10-10</f>
        <v>0</v>
      </c>
      <c r="L215" s="96">
        <v>0</v>
      </c>
    </row>
    <row r="216" spans="1:12">
      <c r="A216" s="25">
        <v>199</v>
      </c>
      <c r="B216" s="53" t="s">
        <v>204</v>
      </c>
      <c r="C216" s="34">
        <v>901</v>
      </c>
      <c r="D216" s="1">
        <v>503</v>
      </c>
      <c r="E216" s="2" t="s">
        <v>119</v>
      </c>
      <c r="F216" s="2"/>
      <c r="G216" s="107"/>
      <c r="H216" s="108"/>
      <c r="I216" s="97">
        <f>I218+I217</f>
        <v>530</v>
      </c>
      <c r="J216" s="97">
        <f>J218+J217</f>
        <v>893.86199999999997</v>
      </c>
      <c r="K216" s="97">
        <f>K218+K217</f>
        <v>812.8</v>
      </c>
      <c r="L216" s="93">
        <f t="shared" si="16"/>
        <v>90.931262320134437</v>
      </c>
    </row>
    <row r="217" spans="1:12" ht="25.5">
      <c r="A217" s="25">
        <v>200</v>
      </c>
      <c r="B217" s="55" t="s">
        <v>397</v>
      </c>
      <c r="C217" s="33">
        <v>901</v>
      </c>
      <c r="D217" s="3">
        <v>503</v>
      </c>
      <c r="E217" s="4" t="s">
        <v>119</v>
      </c>
      <c r="F217" s="4" t="s">
        <v>49</v>
      </c>
      <c r="G217" s="107"/>
      <c r="H217" s="108"/>
      <c r="I217" s="109">
        <v>0</v>
      </c>
      <c r="J217" s="96">
        <v>0</v>
      </c>
      <c r="K217" s="96">
        <v>0</v>
      </c>
      <c r="L217" s="96">
        <v>0</v>
      </c>
    </row>
    <row r="218" spans="1:12" ht="30" customHeight="1">
      <c r="A218" s="25">
        <v>201</v>
      </c>
      <c r="B218" s="62" t="s">
        <v>398</v>
      </c>
      <c r="C218" s="34">
        <v>901</v>
      </c>
      <c r="D218" s="3">
        <v>503</v>
      </c>
      <c r="E218" s="4" t="s">
        <v>119</v>
      </c>
      <c r="F218" s="4" t="s">
        <v>86</v>
      </c>
      <c r="G218" s="107"/>
      <c r="H218" s="108"/>
      <c r="I218" s="109">
        <v>530</v>
      </c>
      <c r="J218" s="96">
        <v>893.86199999999997</v>
      </c>
      <c r="K218" s="96">
        <v>812.8</v>
      </c>
      <c r="L218" s="96">
        <f t="shared" si="16"/>
        <v>90.931262320134437</v>
      </c>
    </row>
    <row r="219" spans="1:12">
      <c r="A219" s="25">
        <v>202</v>
      </c>
      <c r="B219" s="53" t="s">
        <v>205</v>
      </c>
      <c r="C219" s="33">
        <v>901</v>
      </c>
      <c r="D219" s="1">
        <v>503</v>
      </c>
      <c r="E219" s="2" t="s">
        <v>120</v>
      </c>
      <c r="F219" s="2"/>
      <c r="G219" s="107"/>
      <c r="H219" s="108"/>
      <c r="I219" s="97">
        <f>I220</f>
        <v>290</v>
      </c>
      <c r="J219" s="97">
        <f>J220</f>
        <v>0</v>
      </c>
      <c r="K219" s="97">
        <f>K220</f>
        <v>0</v>
      </c>
      <c r="L219" s="93">
        <v>0</v>
      </c>
    </row>
    <row r="220" spans="1:12" ht="28.5" customHeight="1">
      <c r="A220" s="25">
        <v>203</v>
      </c>
      <c r="B220" s="62" t="s">
        <v>398</v>
      </c>
      <c r="C220" s="33">
        <v>901</v>
      </c>
      <c r="D220" s="3">
        <v>503</v>
      </c>
      <c r="E220" s="4" t="s">
        <v>120</v>
      </c>
      <c r="F220" s="4" t="s">
        <v>86</v>
      </c>
      <c r="G220" s="107"/>
      <c r="H220" s="108"/>
      <c r="I220" s="109">
        <v>290</v>
      </c>
      <c r="J220" s="96">
        <v>0</v>
      </c>
      <c r="K220" s="96">
        <v>0</v>
      </c>
      <c r="L220" s="96">
        <v>0</v>
      </c>
    </row>
    <row r="221" spans="1:12" ht="25.5">
      <c r="A221" s="25">
        <v>204</v>
      </c>
      <c r="B221" s="53" t="s">
        <v>252</v>
      </c>
      <c r="C221" s="33">
        <v>901</v>
      </c>
      <c r="D221" s="1">
        <v>503</v>
      </c>
      <c r="E221" s="2" t="s">
        <v>121</v>
      </c>
      <c r="F221" s="2"/>
      <c r="G221" s="107"/>
      <c r="H221" s="108"/>
      <c r="I221" s="97">
        <f>I222</f>
        <v>270</v>
      </c>
      <c r="J221" s="97">
        <f>J222</f>
        <v>0</v>
      </c>
      <c r="K221" s="97">
        <f>K222</f>
        <v>0</v>
      </c>
      <c r="L221" s="93">
        <v>0</v>
      </c>
    </row>
    <row r="222" spans="1:12" ht="30" customHeight="1">
      <c r="A222" s="25">
        <v>205</v>
      </c>
      <c r="B222" s="62" t="s">
        <v>398</v>
      </c>
      <c r="C222" s="33">
        <v>901</v>
      </c>
      <c r="D222" s="3">
        <v>503</v>
      </c>
      <c r="E222" s="4" t="s">
        <v>121</v>
      </c>
      <c r="F222" s="4" t="s">
        <v>86</v>
      </c>
      <c r="G222" s="107"/>
      <c r="H222" s="108"/>
      <c r="I222" s="109">
        <v>270</v>
      </c>
      <c r="J222" s="96">
        <v>0</v>
      </c>
      <c r="K222" s="96">
        <v>0</v>
      </c>
      <c r="L222" s="96">
        <v>0</v>
      </c>
    </row>
    <row r="223" spans="1:12">
      <c r="A223" s="25">
        <v>206</v>
      </c>
      <c r="B223" s="53" t="s">
        <v>73</v>
      </c>
      <c r="C223" s="34">
        <v>901</v>
      </c>
      <c r="D223" s="1">
        <v>505</v>
      </c>
      <c r="E223" s="2"/>
      <c r="F223" s="2"/>
      <c r="G223" s="107"/>
      <c r="H223" s="108"/>
      <c r="I223" s="97">
        <f>I224</f>
        <v>50</v>
      </c>
      <c r="J223" s="97">
        <f t="shared" ref="J223:K226" si="22">J224</f>
        <v>50</v>
      </c>
      <c r="K223" s="97">
        <f t="shared" si="22"/>
        <v>6</v>
      </c>
      <c r="L223" s="93">
        <f t="shared" si="16"/>
        <v>12</v>
      </c>
    </row>
    <row r="224" spans="1:12" ht="25.5">
      <c r="A224" s="25">
        <v>207</v>
      </c>
      <c r="B224" s="53" t="s">
        <v>402</v>
      </c>
      <c r="C224" s="33">
        <v>901</v>
      </c>
      <c r="D224" s="46">
        <v>505</v>
      </c>
      <c r="E224" s="45" t="s">
        <v>83</v>
      </c>
      <c r="F224" s="45"/>
      <c r="G224" s="114"/>
      <c r="H224" s="115"/>
      <c r="I224" s="99">
        <f>I225</f>
        <v>50</v>
      </c>
      <c r="J224" s="99">
        <f t="shared" si="22"/>
        <v>50</v>
      </c>
      <c r="K224" s="99">
        <f t="shared" si="22"/>
        <v>6</v>
      </c>
      <c r="L224" s="93">
        <f t="shared" si="16"/>
        <v>12</v>
      </c>
    </row>
    <row r="225" spans="1:12" ht="38.25">
      <c r="A225" s="25">
        <v>208</v>
      </c>
      <c r="B225" s="53" t="s">
        <v>206</v>
      </c>
      <c r="C225" s="33">
        <v>901</v>
      </c>
      <c r="D225" s="46">
        <v>505</v>
      </c>
      <c r="E225" s="45" t="s">
        <v>122</v>
      </c>
      <c r="F225" s="45"/>
      <c r="G225" s="114"/>
      <c r="H225" s="115"/>
      <c r="I225" s="99">
        <f>I226</f>
        <v>50</v>
      </c>
      <c r="J225" s="99">
        <f t="shared" si="22"/>
        <v>50</v>
      </c>
      <c r="K225" s="99">
        <f t="shared" si="22"/>
        <v>6</v>
      </c>
      <c r="L225" s="93">
        <f t="shared" ref="L225:L303" si="23">K225/J225*100</f>
        <v>12</v>
      </c>
    </row>
    <row r="226" spans="1:12" ht="25.5">
      <c r="A226" s="25">
        <v>209</v>
      </c>
      <c r="B226" s="53" t="s">
        <v>207</v>
      </c>
      <c r="C226" s="33">
        <v>901</v>
      </c>
      <c r="D226" s="46">
        <v>505</v>
      </c>
      <c r="E226" s="45" t="s">
        <v>122</v>
      </c>
      <c r="F226" s="45"/>
      <c r="G226" s="114"/>
      <c r="H226" s="115"/>
      <c r="I226" s="99">
        <f>I227</f>
        <v>50</v>
      </c>
      <c r="J226" s="99">
        <f t="shared" si="22"/>
        <v>50</v>
      </c>
      <c r="K226" s="99">
        <f t="shared" si="22"/>
        <v>6</v>
      </c>
      <c r="L226" s="93">
        <f t="shared" si="23"/>
        <v>12</v>
      </c>
    </row>
    <row r="227" spans="1:12" ht="30.75" customHeight="1">
      <c r="A227" s="25">
        <v>210</v>
      </c>
      <c r="B227" s="62" t="s">
        <v>398</v>
      </c>
      <c r="C227" s="33">
        <v>901</v>
      </c>
      <c r="D227" s="66">
        <v>505</v>
      </c>
      <c r="E227" s="67" t="s">
        <v>122</v>
      </c>
      <c r="F227" s="67" t="s">
        <v>86</v>
      </c>
      <c r="G227" s="114"/>
      <c r="H227" s="115"/>
      <c r="I227" s="112">
        <v>50</v>
      </c>
      <c r="J227" s="96">
        <v>50</v>
      </c>
      <c r="K227" s="96">
        <v>6</v>
      </c>
      <c r="L227" s="96">
        <f t="shared" si="23"/>
        <v>12</v>
      </c>
    </row>
    <row r="228" spans="1:12" ht="15.75">
      <c r="A228" s="25">
        <v>211</v>
      </c>
      <c r="B228" s="54" t="s">
        <v>19</v>
      </c>
      <c r="C228" s="33">
        <v>901</v>
      </c>
      <c r="D228" s="1">
        <v>600</v>
      </c>
      <c r="E228" s="2"/>
      <c r="F228" s="2"/>
      <c r="G228" s="107"/>
      <c r="H228" s="108"/>
      <c r="I228" s="97">
        <f>I229</f>
        <v>440</v>
      </c>
      <c r="J228" s="97">
        <f t="shared" ref="J228:K232" si="24">J229</f>
        <v>334.9</v>
      </c>
      <c r="K228" s="97">
        <f t="shared" si="24"/>
        <v>273.2</v>
      </c>
      <c r="L228" s="93">
        <f t="shared" si="23"/>
        <v>81.576590026873703</v>
      </c>
    </row>
    <row r="229" spans="1:12" ht="25.5">
      <c r="A229" s="25">
        <v>212</v>
      </c>
      <c r="B229" s="53" t="s">
        <v>20</v>
      </c>
      <c r="C229" s="33">
        <v>901</v>
      </c>
      <c r="D229" s="1">
        <v>603</v>
      </c>
      <c r="E229" s="2"/>
      <c r="F229" s="2"/>
      <c r="G229" s="107"/>
      <c r="H229" s="108"/>
      <c r="I229" s="97">
        <f>I230</f>
        <v>440</v>
      </c>
      <c r="J229" s="97">
        <f t="shared" si="24"/>
        <v>334.9</v>
      </c>
      <c r="K229" s="97">
        <f t="shared" si="24"/>
        <v>273.2</v>
      </c>
      <c r="L229" s="93">
        <f t="shared" si="23"/>
        <v>81.576590026873703</v>
      </c>
    </row>
    <row r="230" spans="1:12" ht="25.5">
      <c r="A230" s="25">
        <v>213</v>
      </c>
      <c r="B230" s="53" t="s">
        <v>402</v>
      </c>
      <c r="C230" s="34">
        <v>901</v>
      </c>
      <c r="D230" s="1">
        <v>603</v>
      </c>
      <c r="E230" s="2" t="s">
        <v>83</v>
      </c>
      <c r="F230" s="2"/>
      <c r="G230" s="107"/>
      <c r="H230" s="108"/>
      <c r="I230" s="97">
        <f>I231</f>
        <v>440</v>
      </c>
      <c r="J230" s="97">
        <f t="shared" si="24"/>
        <v>334.9</v>
      </c>
      <c r="K230" s="97">
        <f t="shared" si="24"/>
        <v>273.2</v>
      </c>
      <c r="L230" s="93">
        <f t="shared" si="23"/>
        <v>81.576590026873703</v>
      </c>
    </row>
    <row r="231" spans="1:12" ht="25.5">
      <c r="A231" s="25">
        <v>214</v>
      </c>
      <c r="B231" s="53" t="s">
        <v>208</v>
      </c>
      <c r="C231" s="33">
        <v>901</v>
      </c>
      <c r="D231" s="1">
        <v>603</v>
      </c>
      <c r="E231" s="2" t="s">
        <v>123</v>
      </c>
      <c r="F231" s="2"/>
      <c r="G231" s="107"/>
      <c r="H231" s="108"/>
      <c r="I231" s="97">
        <f>I232</f>
        <v>440</v>
      </c>
      <c r="J231" s="97">
        <f t="shared" si="24"/>
        <v>334.9</v>
      </c>
      <c r="K231" s="97">
        <f t="shared" si="24"/>
        <v>273.2</v>
      </c>
      <c r="L231" s="93">
        <f t="shared" si="23"/>
        <v>81.576590026873703</v>
      </c>
    </row>
    <row r="232" spans="1:12" ht="56.25" customHeight="1">
      <c r="A232" s="25">
        <v>215</v>
      </c>
      <c r="B232" s="53" t="s">
        <v>209</v>
      </c>
      <c r="C232" s="33">
        <v>901</v>
      </c>
      <c r="D232" s="1">
        <v>603</v>
      </c>
      <c r="E232" s="2" t="s">
        <v>124</v>
      </c>
      <c r="F232" s="4"/>
      <c r="G232" s="107"/>
      <c r="H232" s="108"/>
      <c r="I232" s="97">
        <f>I233</f>
        <v>440</v>
      </c>
      <c r="J232" s="97">
        <f t="shared" si="24"/>
        <v>334.9</v>
      </c>
      <c r="K232" s="97">
        <f t="shared" si="24"/>
        <v>273.2</v>
      </c>
      <c r="L232" s="93">
        <f t="shared" si="23"/>
        <v>81.576590026873703</v>
      </c>
    </row>
    <row r="233" spans="1:12" ht="33" customHeight="1">
      <c r="A233" s="25">
        <v>216</v>
      </c>
      <c r="B233" s="62" t="s">
        <v>398</v>
      </c>
      <c r="C233" s="33">
        <v>901</v>
      </c>
      <c r="D233" s="3">
        <v>603</v>
      </c>
      <c r="E233" s="4" t="s">
        <v>124</v>
      </c>
      <c r="F233" s="4" t="s">
        <v>86</v>
      </c>
      <c r="G233" s="107"/>
      <c r="H233" s="108"/>
      <c r="I233" s="109">
        <v>440</v>
      </c>
      <c r="J233" s="96">
        <v>334.9</v>
      </c>
      <c r="K233" s="96">
        <v>273.2</v>
      </c>
      <c r="L233" s="96">
        <f t="shared" si="23"/>
        <v>81.576590026873703</v>
      </c>
    </row>
    <row r="234" spans="1:12" ht="15.75">
      <c r="A234" s="25">
        <v>217</v>
      </c>
      <c r="B234" s="54" t="s">
        <v>21</v>
      </c>
      <c r="C234" s="33">
        <v>901</v>
      </c>
      <c r="D234" s="1">
        <v>700</v>
      </c>
      <c r="E234" s="2"/>
      <c r="F234" s="2"/>
      <c r="G234" s="107"/>
      <c r="H234" s="108"/>
      <c r="I234" s="97">
        <f>I235+I258+I278</f>
        <v>108534.5</v>
      </c>
      <c r="J234" s="97">
        <f>J235+J258+J278</f>
        <v>111328.42899999999</v>
      </c>
      <c r="K234" s="97">
        <f>K235+K258+K278</f>
        <v>108558.19900000001</v>
      </c>
      <c r="L234" s="93">
        <f t="shared" si="23"/>
        <v>97.511659847459114</v>
      </c>
    </row>
    <row r="235" spans="1:12">
      <c r="A235" s="25">
        <v>218</v>
      </c>
      <c r="B235" s="53" t="s">
        <v>22</v>
      </c>
      <c r="C235" s="33">
        <v>901</v>
      </c>
      <c r="D235" s="1">
        <v>701</v>
      </c>
      <c r="E235" s="2"/>
      <c r="F235" s="2"/>
      <c r="G235" s="107"/>
      <c r="H235" s="108"/>
      <c r="I235" s="97">
        <f t="shared" ref="I235:K236" si="25">I236</f>
        <v>34053</v>
      </c>
      <c r="J235" s="97">
        <f t="shared" si="25"/>
        <v>35980.6</v>
      </c>
      <c r="K235" s="97">
        <f t="shared" si="25"/>
        <v>34242.984000000004</v>
      </c>
      <c r="L235" s="93">
        <f t="shared" si="23"/>
        <v>95.17068642546262</v>
      </c>
    </row>
    <row r="236" spans="1:12" ht="25.5">
      <c r="A236" s="25">
        <v>219</v>
      </c>
      <c r="B236" s="53" t="s">
        <v>402</v>
      </c>
      <c r="C236" s="33">
        <v>901</v>
      </c>
      <c r="D236" s="1">
        <v>701</v>
      </c>
      <c r="E236" s="2" t="s">
        <v>83</v>
      </c>
      <c r="F236" s="2"/>
      <c r="G236" s="107"/>
      <c r="H236" s="108"/>
      <c r="I236" s="97">
        <f t="shared" si="25"/>
        <v>34053</v>
      </c>
      <c r="J236" s="97">
        <f t="shared" si="25"/>
        <v>35980.6</v>
      </c>
      <c r="K236" s="97">
        <f t="shared" si="25"/>
        <v>34242.984000000004</v>
      </c>
      <c r="L236" s="93">
        <f t="shared" si="23"/>
        <v>95.17068642546262</v>
      </c>
    </row>
    <row r="237" spans="1:12" ht="25.5">
      <c r="A237" s="25">
        <v>220</v>
      </c>
      <c r="B237" s="53" t="s">
        <v>210</v>
      </c>
      <c r="C237" s="33">
        <v>901</v>
      </c>
      <c r="D237" s="1">
        <v>701</v>
      </c>
      <c r="E237" s="2" t="s">
        <v>125</v>
      </c>
      <c r="F237" s="4"/>
      <c r="G237" s="107"/>
      <c r="H237" s="108"/>
      <c r="I237" s="97">
        <f>I238+I249+I254</f>
        <v>34053</v>
      </c>
      <c r="J237" s="97">
        <f>SUM(J238+J247+J249+J254+J256)</f>
        <v>35980.6</v>
      </c>
      <c r="K237" s="97">
        <f>SUM(K238+K247+K249+K254+K256)</f>
        <v>34242.984000000004</v>
      </c>
      <c r="L237" s="93">
        <f t="shared" si="23"/>
        <v>95.17068642546262</v>
      </c>
    </row>
    <row r="238" spans="1:12" ht="25.5">
      <c r="A238" s="25">
        <v>221</v>
      </c>
      <c r="B238" s="53" t="s">
        <v>211</v>
      </c>
      <c r="C238" s="33">
        <v>901</v>
      </c>
      <c r="D238" s="1">
        <v>701</v>
      </c>
      <c r="E238" s="2" t="s">
        <v>126</v>
      </c>
      <c r="F238" s="2"/>
      <c r="G238" s="107"/>
      <c r="H238" s="108"/>
      <c r="I238" s="97">
        <f>I239+I245</f>
        <v>21955</v>
      </c>
      <c r="J238" s="97">
        <f>SUM(J239+J243+J245)</f>
        <v>20161</v>
      </c>
      <c r="K238" s="97">
        <f>SUM(K239+K243+K245)</f>
        <v>18425.202000000001</v>
      </c>
      <c r="L238" s="93">
        <f t="shared" si="23"/>
        <v>91.390317940578342</v>
      </c>
    </row>
    <row r="239" spans="1:12" ht="51">
      <c r="A239" s="25">
        <v>222</v>
      </c>
      <c r="B239" s="53" t="s">
        <v>212</v>
      </c>
      <c r="C239" s="33">
        <v>901</v>
      </c>
      <c r="D239" s="1">
        <v>701</v>
      </c>
      <c r="E239" s="2" t="s">
        <v>127</v>
      </c>
      <c r="F239" s="2"/>
      <c r="G239" s="107"/>
      <c r="H239" s="108"/>
      <c r="I239" s="97">
        <f>I241+I240+I242</f>
        <v>21350</v>
      </c>
      <c r="J239" s="97">
        <f>J241+J240+J242</f>
        <v>19541.7</v>
      </c>
      <c r="K239" s="97">
        <f>K241+K240+K242</f>
        <v>17820.202000000001</v>
      </c>
      <c r="L239" s="93">
        <f t="shared" si="23"/>
        <v>91.190643598049306</v>
      </c>
    </row>
    <row r="240" spans="1:12">
      <c r="A240" s="25">
        <v>223</v>
      </c>
      <c r="B240" s="55" t="s">
        <v>44</v>
      </c>
      <c r="C240" s="34">
        <v>901</v>
      </c>
      <c r="D240" s="3">
        <v>701</v>
      </c>
      <c r="E240" s="4" t="s">
        <v>127</v>
      </c>
      <c r="F240" s="4" t="s">
        <v>43</v>
      </c>
      <c r="G240" s="107"/>
      <c r="H240" s="108"/>
      <c r="I240" s="109">
        <v>10220.700000000001</v>
      </c>
      <c r="J240" s="96">
        <v>10630.7</v>
      </c>
      <c r="K240" s="96">
        <v>10511.789000000001</v>
      </c>
      <c r="L240" s="96">
        <f t="shared" si="23"/>
        <v>98.881437722821644</v>
      </c>
    </row>
    <row r="241" spans="1:12" ht="32.25" customHeight="1">
      <c r="A241" s="25">
        <v>224</v>
      </c>
      <c r="B241" s="62" t="s">
        <v>398</v>
      </c>
      <c r="C241" s="34">
        <v>901</v>
      </c>
      <c r="D241" s="3">
        <v>701</v>
      </c>
      <c r="E241" s="4" t="s">
        <v>127</v>
      </c>
      <c r="F241" s="4" t="s">
        <v>86</v>
      </c>
      <c r="G241" s="107"/>
      <c r="H241" s="108"/>
      <c r="I241" s="109">
        <v>11129.3</v>
      </c>
      <c r="J241" s="96">
        <v>8878</v>
      </c>
      <c r="K241" s="96">
        <v>7275.4859999999999</v>
      </c>
      <c r="L241" s="96">
        <f t="shared" si="23"/>
        <v>81.949605767064654</v>
      </c>
    </row>
    <row r="242" spans="1:12">
      <c r="A242" s="25">
        <v>225</v>
      </c>
      <c r="B242" s="57" t="s">
        <v>357</v>
      </c>
      <c r="C242" s="34">
        <v>901</v>
      </c>
      <c r="D242" s="3">
        <v>701</v>
      </c>
      <c r="E242" s="4" t="s">
        <v>127</v>
      </c>
      <c r="F242" s="4" t="s">
        <v>358</v>
      </c>
      <c r="G242" s="107"/>
      <c r="H242" s="108"/>
      <c r="I242" s="109">
        <v>0</v>
      </c>
      <c r="J242" s="96">
        <v>33</v>
      </c>
      <c r="K242" s="96">
        <v>32.927</v>
      </c>
      <c r="L242" s="96">
        <f t="shared" si="23"/>
        <v>99.778787878787881</v>
      </c>
    </row>
    <row r="243" spans="1:12" ht="51">
      <c r="A243" s="25">
        <v>226</v>
      </c>
      <c r="B243" s="53" t="s">
        <v>375</v>
      </c>
      <c r="C243" s="33">
        <v>901</v>
      </c>
      <c r="D243" s="1">
        <v>701</v>
      </c>
      <c r="E243" s="2" t="s">
        <v>376</v>
      </c>
      <c r="F243" s="2"/>
      <c r="G243" s="85"/>
      <c r="H243" s="49"/>
      <c r="I243" s="97">
        <f>SUM(I244)</f>
        <v>0</v>
      </c>
      <c r="J243" s="93">
        <f>SUM(J244)</f>
        <v>14.3</v>
      </c>
      <c r="K243" s="93">
        <f>SUM(K244)</f>
        <v>0</v>
      </c>
      <c r="L243" s="93">
        <f>SUM(L244)</f>
        <v>0</v>
      </c>
    </row>
    <row r="244" spans="1:12" ht="31.5" customHeight="1">
      <c r="A244" s="25">
        <v>227</v>
      </c>
      <c r="B244" s="62" t="s">
        <v>398</v>
      </c>
      <c r="C244" s="34">
        <v>901</v>
      </c>
      <c r="D244" s="3">
        <v>701</v>
      </c>
      <c r="E244" s="4" t="s">
        <v>376</v>
      </c>
      <c r="F244" s="4" t="s">
        <v>86</v>
      </c>
      <c r="G244" s="107"/>
      <c r="H244" s="108"/>
      <c r="I244" s="109">
        <v>0</v>
      </c>
      <c r="J244" s="96">
        <v>14.3</v>
      </c>
      <c r="K244" s="96">
        <v>0</v>
      </c>
      <c r="L244" s="96">
        <f>K244/J244*100</f>
        <v>0</v>
      </c>
    </row>
    <row r="245" spans="1:12" ht="38.25">
      <c r="A245" s="25">
        <v>228</v>
      </c>
      <c r="B245" s="53" t="s">
        <v>336</v>
      </c>
      <c r="C245" s="33">
        <v>901</v>
      </c>
      <c r="D245" s="1">
        <v>701</v>
      </c>
      <c r="E245" s="2" t="s">
        <v>329</v>
      </c>
      <c r="F245" s="4"/>
      <c r="G245" s="107"/>
      <c r="H245" s="108"/>
      <c r="I245" s="97">
        <f>I246</f>
        <v>605</v>
      </c>
      <c r="J245" s="97">
        <f>J246</f>
        <v>605</v>
      </c>
      <c r="K245" s="97">
        <f>K246</f>
        <v>605</v>
      </c>
      <c r="L245" s="93">
        <f t="shared" si="23"/>
        <v>100</v>
      </c>
    </row>
    <row r="246" spans="1:12" ht="33" customHeight="1">
      <c r="A246" s="25">
        <v>229</v>
      </c>
      <c r="B246" s="62" t="s">
        <v>398</v>
      </c>
      <c r="C246" s="34">
        <v>901</v>
      </c>
      <c r="D246" s="3">
        <v>701</v>
      </c>
      <c r="E246" s="4" t="s">
        <v>329</v>
      </c>
      <c r="F246" s="4" t="s">
        <v>86</v>
      </c>
      <c r="G246" s="107"/>
      <c r="H246" s="108"/>
      <c r="I246" s="109">
        <v>605</v>
      </c>
      <c r="J246" s="96">
        <v>605</v>
      </c>
      <c r="K246" s="96">
        <v>605</v>
      </c>
      <c r="L246" s="96">
        <f t="shared" si="23"/>
        <v>100</v>
      </c>
    </row>
    <row r="247" spans="1:12" ht="38.25">
      <c r="A247" s="25">
        <v>230</v>
      </c>
      <c r="B247" s="53" t="s">
        <v>377</v>
      </c>
      <c r="C247" s="33">
        <v>901</v>
      </c>
      <c r="D247" s="1">
        <v>701</v>
      </c>
      <c r="E247" s="2" t="s">
        <v>378</v>
      </c>
      <c r="F247" s="2"/>
      <c r="G247" s="85"/>
      <c r="H247" s="49"/>
      <c r="I247" s="97">
        <f>SUM(I248)</f>
        <v>0</v>
      </c>
      <c r="J247" s="93">
        <f>SUM(J248)</f>
        <v>1600</v>
      </c>
      <c r="K247" s="93">
        <f>SUM(K248)</f>
        <v>1600</v>
      </c>
      <c r="L247" s="93">
        <f>SUM(L248)</f>
        <v>100</v>
      </c>
    </row>
    <row r="248" spans="1:12" ht="32.25" customHeight="1">
      <c r="A248" s="25">
        <v>231</v>
      </c>
      <c r="B248" s="62" t="s">
        <v>398</v>
      </c>
      <c r="C248" s="34">
        <v>901</v>
      </c>
      <c r="D248" s="3">
        <v>701</v>
      </c>
      <c r="E248" s="4" t="s">
        <v>378</v>
      </c>
      <c r="F248" s="4" t="s">
        <v>86</v>
      </c>
      <c r="G248" s="107"/>
      <c r="H248" s="108"/>
      <c r="I248" s="109">
        <v>0</v>
      </c>
      <c r="J248" s="96">
        <v>1600</v>
      </c>
      <c r="K248" s="96">
        <v>1600</v>
      </c>
      <c r="L248" s="96">
        <f>K248/J248*100</f>
        <v>100</v>
      </c>
    </row>
    <row r="249" spans="1:12" ht="51">
      <c r="A249" s="25">
        <v>232</v>
      </c>
      <c r="B249" s="53" t="s">
        <v>213</v>
      </c>
      <c r="C249" s="33">
        <v>901</v>
      </c>
      <c r="D249" s="1">
        <v>701</v>
      </c>
      <c r="E249" s="2" t="s">
        <v>128</v>
      </c>
      <c r="F249" s="4"/>
      <c r="G249" s="107"/>
      <c r="H249" s="108"/>
      <c r="I249" s="97">
        <f>I250+I252</f>
        <v>12098</v>
      </c>
      <c r="J249" s="97">
        <f>J250+J252</f>
        <v>12346</v>
      </c>
      <c r="K249" s="97">
        <f>K250+K252</f>
        <v>12344.182000000001</v>
      </c>
      <c r="L249" s="93">
        <f t="shared" si="23"/>
        <v>99.985274582860853</v>
      </c>
    </row>
    <row r="250" spans="1:12" ht="76.5">
      <c r="A250" s="25">
        <v>233</v>
      </c>
      <c r="B250" s="53" t="s">
        <v>214</v>
      </c>
      <c r="C250" s="33">
        <v>901</v>
      </c>
      <c r="D250" s="1">
        <v>701</v>
      </c>
      <c r="E250" s="2" t="s">
        <v>129</v>
      </c>
      <c r="F250" s="4"/>
      <c r="G250" s="107"/>
      <c r="H250" s="108"/>
      <c r="I250" s="97">
        <f>I251</f>
        <v>11832</v>
      </c>
      <c r="J250" s="97">
        <f>J251</f>
        <v>12080</v>
      </c>
      <c r="K250" s="97">
        <f>K251</f>
        <v>12078.182000000001</v>
      </c>
      <c r="L250" s="93">
        <f t="shared" si="23"/>
        <v>99.98495033112583</v>
      </c>
    </row>
    <row r="251" spans="1:12">
      <c r="A251" s="25">
        <v>234</v>
      </c>
      <c r="B251" s="55" t="s">
        <v>44</v>
      </c>
      <c r="C251" s="33">
        <v>901</v>
      </c>
      <c r="D251" s="3">
        <v>701</v>
      </c>
      <c r="E251" s="4" t="s">
        <v>129</v>
      </c>
      <c r="F251" s="4" t="s">
        <v>43</v>
      </c>
      <c r="G251" s="107"/>
      <c r="H251" s="108"/>
      <c r="I251" s="109">
        <v>11832</v>
      </c>
      <c r="J251" s="96">
        <v>12080</v>
      </c>
      <c r="K251" s="96">
        <v>12078.182000000001</v>
      </c>
      <c r="L251" s="96">
        <f t="shared" si="23"/>
        <v>99.98495033112583</v>
      </c>
    </row>
    <row r="252" spans="1:12" ht="76.5">
      <c r="A252" s="25">
        <v>235</v>
      </c>
      <c r="B252" s="53" t="s">
        <v>215</v>
      </c>
      <c r="C252" s="33">
        <v>901</v>
      </c>
      <c r="D252" s="1">
        <v>701</v>
      </c>
      <c r="E252" s="2" t="s">
        <v>130</v>
      </c>
      <c r="F252" s="4"/>
      <c r="G252" s="107"/>
      <c r="H252" s="108"/>
      <c r="I252" s="97">
        <f>I253</f>
        <v>266</v>
      </c>
      <c r="J252" s="97">
        <f>J253</f>
        <v>266</v>
      </c>
      <c r="K252" s="97">
        <f>K253</f>
        <v>266</v>
      </c>
      <c r="L252" s="93">
        <f t="shared" si="23"/>
        <v>100</v>
      </c>
    </row>
    <row r="253" spans="1:12" ht="31.5" customHeight="1">
      <c r="A253" s="25">
        <v>236</v>
      </c>
      <c r="B253" s="62" t="s">
        <v>398</v>
      </c>
      <c r="C253" s="34">
        <v>901</v>
      </c>
      <c r="D253" s="3">
        <v>701</v>
      </c>
      <c r="E253" s="4" t="s">
        <v>130</v>
      </c>
      <c r="F253" s="4" t="s">
        <v>86</v>
      </c>
      <c r="G253" s="107"/>
      <c r="H253" s="108"/>
      <c r="I253" s="109">
        <v>266</v>
      </c>
      <c r="J253" s="96">
        <v>266</v>
      </c>
      <c r="K253" s="96">
        <v>266</v>
      </c>
      <c r="L253" s="96">
        <f t="shared" si="23"/>
        <v>100</v>
      </c>
    </row>
    <row r="254" spans="1:12" ht="25.5">
      <c r="A254" s="25">
        <v>237</v>
      </c>
      <c r="B254" s="53" t="s">
        <v>344</v>
      </c>
      <c r="C254" s="33">
        <v>901</v>
      </c>
      <c r="D254" s="1">
        <v>701</v>
      </c>
      <c r="E254" s="2" t="s">
        <v>345</v>
      </c>
      <c r="F254" s="2"/>
      <c r="G254" s="107"/>
      <c r="H254" s="108"/>
      <c r="I254" s="97">
        <f>I255</f>
        <v>0</v>
      </c>
      <c r="J254" s="97">
        <f>J255</f>
        <v>1411</v>
      </c>
      <c r="K254" s="97">
        <f>K255</f>
        <v>1411</v>
      </c>
      <c r="L254" s="93">
        <f t="shared" si="23"/>
        <v>100</v>
      </c>
    </row>
    <row r="255" spans="1:12" ht="30" customHeight="1">
      <c r="A255" s="25">
        <v>238</v>
      </c>
      <c r="B255" s="62" t="s">
        <v>398</v>
      </c>
      <c r="C255" s="34">
        <v>901</v>
      </c>
      <c r="D255" s="3">
        <v>701</v>
      </c>
      <c r="E255" s="4" t="s">
        <v>345</v>
      </c>
      <c r="F255" s="4" t="s">
        <v>86</v>
      </c>
      <c r="G255" s="107"/>
      <c r="H255" s="108"/>
      <c r="I255" s="109">
        <v>0</v>
      </c>
      <c r="J255" s="96">
        <v>1411</v>
      </c>
      <c r="K255" s="96">
        <v>1411</v>
      </c>
      <c r="L255" s="96">
        <f t="shared" si="23"/>
        <v>100</v>
      </c>
    </row>
    <row r="256" spans="1:12" ht="38.25">
      <c r="A256" s="25">
        <v>239</v>
      </c>
      <c r="B256" s="53" t="s">
        <v>379</v>
      </c>
      <c r="C256" s="33">
        <v>901</v>
      </c>
      <c r="D256" s="1">
        <v>701</v>
      </c>
      <c r="E256" s="2" t="s">
        <v>380</v>
      </c>
      <c r="F256" s="2"/>
      <c r="G256" s="85"/>
      <c r="H256" s="49"/>
      <c r="I256" s="97">
        <f>SUM(I257)</f>
        <v>0</v>
      </c>
      <c r="J256" s="93">
        <f>SUM(J257)</f>
        <v>462.6</v>
      </c>
      <c r="K256" s="93">
        <f>SUM(K257)</f>
        <v>462.6</v>
      </c>
      <c r="L256" s="93">
        <f>SUM(L257)</f>
        <v>100</v>
      </c>
    </row>
    <row r="257" spans="1:12" ht="30.75" customHeight="1">
      <c r="A257" s="25">
        <v>240</v>
      </c>
      <c r="B257" s="62" t="s">
        <v>398</v>
      </c>
      <c r="C257" s="34">
        <v>901</v>
      </c>
      <c r="D257" s="3">
        <v>701</v>
      </c>
      <c r="E257" s="4" t="s">
        <v>380</v>
      </c>
      <c r="F257" s="4" t="s">
        <v>86</v>
      </c>
      <c r="G257" s="107"/>
      <c r="H257" s="108"/>
      <c r="I257" s="109">
        <v>0</v>
      </c>
      <c r="J257" s="96">
        <v>462.6</v>
      </c>
      <c r="K257" s="96">
        <v>462.6</v>
      </c>
      <c r="L257" s="96">
        <f>K257/J257*100</f>
        <v>100</v>
      </c>
    </row>
    <row r="258" spans="1:12">
      <c r="A258" s="25">
        <v>241</v>
      </c>
      <c r="B258" s="53" t="s">
        <v>23</v>
      </c>
      <c r="C258" s="34">
        <v>901</v>
      </c>
      <c r="D258" s="1">
        <v>702</v>
      </c>
      <c r="E258" s="2"/>
      <c r="F258" s="2"/>
      <c r="G258" s="107"/>
      <c r="H258" s="108"/>
      <c r="I258" s="97">
        <f t="shared" ref="I258:K259" si="26">I259</f>
        <v>71781</v>
      </c>
      <c r="J258" s="97">
        <f>SUM(J259)</f>
        <v>72545.680999999997</v>
      </c>
      <c r="K258" s="97">
        <f>SUM(K261+K266+K271+K276)</f>
        <v>71627.414999999994</v>
      </c>
      <c r="L258" s="93">
        <f t="shared" si="23"/>
        <v>98.734223750687505</v>
      </c>
    </row>
    <row r="259" spans="1:12" ht="25.5">
      <c r="A259" s="25">
        <v>242</v>
      </c>
      <c r="B259" s="53" t="s">
        <v>402</v>
      </c>
      <c r="C259" s="33">
        <v>901</v>
      </c>
      <c r="D259" s="1">
        <v>702</v>
      </c>
      <c r="E259" s="2" t="s">
        <v>83</v>
      </c>
      <c r="F259" s="2"/>
      <c r="G259" s="107"/>
      <c r="H259" s="108"/>
      <c r="I259" s="97">
        <f t="shared" si="26"/>
        <v>71781</v>
      </c>
      <c r="J259" s="97">
        <f t="shared" si="26"/>
        <v>72545.680999999997</v>
      </c>
      <c r="K259" s="97">
        <f t="shared" si="26"/>
        <v>71627.414999999994</v>
      </c>
      <c r="L259" s="93">
        <f t="shared" si="23"/>
        <v>98.734223750687505</v>
      </c>
    </row>
    <row r="260" spans="1:12" ht="25.5">
      <c r="A260" s="25">
        <v>243</v>
      </c>
      <c r="B260" s="53" t="s">
        <v>210</v>
      </c>
      <c r="C260" s="34">
        <v>901</v>
      </c>
      <c r="D260" s="1">
        <v>702</v>
      </c>
      <c r="E260" s="2" t="s">
        <v>125</v>
      </c>
      <c r="F260" s="2"/>
      <c r="G260" s="107"/>
      <c r="H260" s="108"/>
      <c r="I260" s="97">
        <f>SUM(I261+I266+I271+I276)</f>
        <v>71781</v>
      </c>
      <c r="J260" s="97">
        <f>SUM(J261+J266+J271+J276)</f>
        <v>72545.680999999997</v>
      </c>
      <c r="K260" s="97">
        <f>SUM(K261+K266+K271+K276)</f>
        <v>71627.414999999994</v>
      </c>
      <c r="L260" s="93">
        <f t="shared" si="23"/>
        <v>98.734223750687505</v>
      </c>
    </row>
    <row r="261" spans="1:12" ht="25.5">
      <c r="A261" s="25">
        <v>244</v>
      </c>
      <c r="B261" s="53" t="s">
        <v>216</v>
      </c>
      <c r="C261" s="33">
        <v>901</v>
      </c>
      <c r="D261" s="1">
        <v>702</v>
      </c>
      <c r="E261" s="2" t="s">
        <v>131</v>
      </c>
      <c r="F261" s="2"/>
      <c r="G261" s="107"/>
      <c r="H261" s="108"/>
      <c r="I261" s="97">
        <f>I262</f>
        <v>30350</v>
      </c>
      <c r="J261" s="97">
        <f>J262</f>
        <v>32030.944</v>
      </c>
      <c r="K261" s="97">
        <f>K262</f>
        <v>31221.864999999998</v>
      </c>
      <c r="L261" s="93">
        <f t="shared" si="23"/>
        <v>97.474070698634421</v>
      </c>
    </row>
    <row r="262" spans="1:12" ht="38.25">
      <c r="A262" s="25">
        <v>245</v>
      </c>
      <c r="B262" s="53" t="s">
        <v>217</v>
      </c>
      <c r="C262" s="33">
        <v>901</v>
      </c>
      <c r="D262" s="1">
        <v>702</v>
      </c>
      <c r="E262" s="2" t="s">
        <v>132</v>
      </c>
      <c r="F262" s="2"/>
      <c r="G262" s="107"/>
      <c r="H262" s="108"/>
      <c r="I262" s="97">
        <f>I264+I263+I265</f>
        <v>30350</v>
      </c>
      <c r="J262" s="97">
        <f>J264+J263+J265</f>
        <v>32030.944</v>
      </c>
      <c r="K262" s="97">
        <f>K264+K263+K265</f>
        <v>31221.864999999998</v>
      </c>
      <c r="L262" s="93">
        <f t="shared" si="23"/>
        <v>97.474070698634421</v>
      </c>
    </row>
    <row r="263" spans="1:12">
      <c r="A263" s="25">
        <v>246</v>
      </c>
      <c r="B263" s="55" t="s">
        <v>44</v>
      </c>
      <c r="C263" s="34">
        <v>901</v>
      </c>
      <c r="D263" s="3">
        <v>702</v>
      </c>
      <c r="E263" s="4" t="s">
        <v>132</v>
      </c>
      <c r="F263" s="4" t="s">
        <v>43</v>
      </c>
      <c r="G263" s="107"/>
      <c r="H263" s="108"/>
      <c r="I263" s="109">
        <v>20692.5</v>
      </c>
      <c r="J263" s="96">
        <v>20522.5</v>
      </c>
      <c r="K263" s="96">
        <v>20492.61</v>
      </c>
      <c r="L263" s="96">
        <f t="shared" si="23"/>
        <v>99.854354976245588</v>
      </c>
    </row>
    <row r="264" spans="1:12" ht="31.5" customHeight="1">
      <c r="A264" s="25">
        <v>247</v>
      </c>
      <c r="B264" s="62" t="s">
        <v>398</v>
      </c>
      <c r="C264" s="34">
        <v>901</v>
      </c>
      <c r="D264" s="3">
        <v>702</v>
      </c>
      <c r="E264" s="4" t="s">
        <v>132</v>
      </c>
      <c r="F264" s="4" t="s">
        <v>86</v>
      </c>
      <c r="G264" s="107"/>
      <c r="H264" s="108"/>
      <c r="I264" s="109">
        <v>9657.5</v>
      </c>
      <c r="J264" s="96">
        <f>9585.6+80+790-3-9.8-1.5+350+50+400+1.5-0.11-2.5-10+39.062</f>
        <v>11269.252</v>
      </c>
      <c r="K264" s="96">
        <v>10492.6</v>
      </c>
      <c r="L264" s="96">
        <f t="shared" si="23"/>
        <v>93.108220492362761</v>
      </c>
    </row>
    <row r="265" spans="1:12">
      <c r="A265" s="25">
        <v>248</v>
      </c>
      <c r="B265" s="57" t="s">
        <v>357</v>
      </c>
      <c r="C265" s="34">
        <v>901</v>
      </c>
      <c r="D265" s="3">
        <v>702</v>
      </c>
      <c r="E265" s="4" t="s">
        <v>132</v>
      </c>
      <c r="F265" s="4" t="s">
        <v>358</v>
      </c>
      <c r="G265" s="107"/>
      <c r="H265" s="108"/>
      <c r="I265" s="109">
        <v>0</v>
      </c>
      <c r="J265" s="96">
        <f>136.838+128.616+3+9.8+1.5-0.7-0.8-39.062</f>
        <v>239.19200000000001</v>
      </c>
      <c r="K265" s="96">
        <v>236.655</v>
      </c>
      <c r="L265" s="96">
        <f t="shared" si="23"/>
        <v>98.939345797518314</v>
      </c>
    </row>
    <row r="266" spans="1:12" ht="38.25">
      <c r="A266" s="25">
        <v>249</v>
      </c>
      <c r="B266" s="53" t="s">
        <v>218</v>
      </c>
      <c r="C266" s="33">
        <v>901</v>
      </c>
      <c r="D266" s="1">
        <v>702</v>
      </c>
      <c r="E266" s="2" t="s">
        <v>133</v>
      </c>
      <c r="F266" s="2"/>
      <c r="G266" s="107"/>
      <c r="H266" s="108"/>
      <c r="I266" s="97">
        <f>I267</f>
        <v>5950</v>
      </c>
      <c r="J266" s="97">
        <f>J267</f>
        <v>5810.7370000000001</v>
      </c>
      <c r="K266" s="97">
        <f>K267</f>
        <v>5763.1500000000005</v>
      </c>
      <c r="L266" s="93">
        <f t="shared" si="23"/>
        <v>99.18105052766974</v>
      </c>
    </row>
    <row r="267" spans="1:12" ht="38.25">
      <c r="A267" s="25">
        <v>250</v>
      </c>
      <c r="B267" s="53" t="s">
        <v>219</v>
      </c>
      <c r="C267" s="33">
        <v>901</v>
      </c>
      <c r="D267" s="1">
        <v>702</v>
      </c>
      <c r="E267" s="2" t="s">
        <v>134</v>
      </c>
      <c r="F267" s="2"/>
      <c r="G267" s="107"/>
      <c r="H267" s="108"/>
      <c r="I267" s="97">
        <f>I268+I269+I270</f>
        <v>5950</v>
      </c>
      <c r="J267" s="97">
        <f>J268+J269+J270</f>
        <v>5810.7370000000001</v>
      </c>
      <c r="K267" s="97">
        <f>K268+K269+K270</f>
        <v>5763.1500000000005</v>
      </c>
      <c r="L267" s="93">
        <f t="shared" si="23"/>
        <v>99.18105052766974</v>
      </c>
    </row>
    <row r="268" spans="1:12">
      <c r="A268" s="25">
        <v>251</v>
      </c>
      <c r="B268" s="55" t="s">
        <v>167</v>
      </c>
      <c r="C268" s="34">
        <v>901</v>
      </c>
      <c r="D268" s="3">
        <v>702</v>
      </c>
      <c r="E268" s="4" t="s">
        <v>134</v>
      </c>
      <c r="F268" s="4" t="s">
        <v>43</v>
      </c>
      <c r="G268" s="107"/>
      <c r="H268" s="108"/>
      <c r="I268" s="109">
        <v>5468.4</v>
      </c>
      <c r="J268" s="96">
        <v>5471.2510000000002</v>
      </c>
      <c r="K268" s="96">
        <v>5471.3</v>
      </c>
      <c r="L268" s="96">
        <f t="shared" si="23"/>
        <v>100.00089559042347</v>
      </c>
    </row>
    <row r="269" spans="1:12" ht="30" customHeight="1">
      <c r="A269" s="25">
        <v>252</v>
      </c>
      <c r="B269" s="62" t="s">
        <v>398</v>
      </c>
      <c r="C269" s="34">
        <v>901</v>
      </c>
      <c r="D269" s="3">
        <v>702</v>
      </c>
      <c r="E269" s="4" t="s">
        <v>134</v>
      </c>
      <c r="F269" s="4" t="s">
        <v>86</v>
      </c>
      <c r="G269" s="107"/>
      <c r="H269" s="108"/>
      <c r="I269" s="109">
        <v>481.6</v>
      </c>
      <c r="J269" s="96">
        <v>331.73599999999999</v>
      </c>
      <c r="K269" s="96">
        <v>286.10000000000002</v>
      </c>
      <c r="L269" s="96">
        <f t="shared" si="23"/>
        <v>86.24327778715606</v>
      </c>
    </row>
    <row r="270" spans="1:12">
      <c r="A270" s="25">
        <v>253</v>
      </c>
      <c r="B270" s="57" t="s">
        <v>357</v>
      </c>
      <c r="C270" s="34">
        <v>901</v>
      </c>
      <c r="D270" s="3">
        <v>702</v>
      </c>
      <c r="E270" s="4" t="s">
        <v>134</v>
      </c>
      <c r="F270" s="4" t="s">
        <v>358</v>
      </c>
      <c r="G270" s="107"/>
      <c r="H270" s="108"/>
      <c r="I270" s="109">
        <f>0</f>
        <v>0</v>
      </c>
      <c r="J270" s="96">
        <f>9-1.25</f>
        <v>7.75</v>
      </c>
      <c r="K270" s="96">
        <v>5.75</v>
      </c>
      <c r="L270" s="96">
        <f t="shared" si="23"/>
        <v>74.193548387096769</v>
      </c>
    </row>
    <row r="271" spans="1:12" ht="63.75">
      <c r="A271" s="25">
        <v>254</v>
      </c>
      <c r="B271" s="53" t="s">
        <v>220</v>
      </c>
      <c r="C271" s="34">
        <v>901</v>
      </c>
      <c r="D271" s="1">
        <v>702</v>
      </c>
      <c r="E271" s="2" t="s">
        <v>135</v>
      </c>
      <c r="F271" s="4"/>
      <c r="G271" s="107"/>
      <c r="H271" s="108"/>
      <c r="I271" s="97">
        <f>I272+I275</f>
        <v>32528</v>
      </c>
      <c r="J271" s="97">
        <f>J272+J275</f>
        <v>31751</v>
      </c>
      <c r="K271" s="97">
        <f>K272+K275</f>
        <v>31751</v>
      </c>
      <c r="L271" s="93">
        <f t="shared" si="23"/>
        <v>100</v>
      </c>
    </row>
    <row r="272" spans="1:12" ht="76.5">
      <c r="A272" s="25">
        <v>255</v>
      </c>
      <c r="B272" s="53" t="s">
        <v>221</v>
      </c>
      <c r="C272" s="33">
        <v>901</v>
      </c>
      <c r="D272" s="1">
        <v>702</v>
      </c>
      <c r="E272" s="2" t="s">
        <v>136</v>
      </c>
      <c r="F272" s="2"/>
      <c r="G272" s="107"/>
      <c r="H272" s="108"/>
      <c r="I272" s="97">
        <f>I273</f>
        <v>31009</v>
      </c>
      <c r="J272" s="97">
        <f>J273</f>
        <v>30232</v>
      </c>
      <c r="K272" s="97">
        <f>K273</f>
        <v>30232</v>
      </c>
      <c r="L272" s="93">
        <f t="shared" si="23"/>
        <v>100</v>
      </c>
    </row>
    <row r="273" spans="1:13">
      <c r="A273" s="25">
        <v>256</v>
      </c>
      <c r="B273" s="55" t="s">
        <v>44</v>
      </c>
      <c r="C273" s="34">
        <v>901</v>
      </c>
      <c r="D273" s="3">
        <v>702</v>
      </c>
      <c r="E273" s="4" t="s">
        <v>136</v>
      </c>
      <c r="F273" s="4" t="s">
        <v>43</v>
      </c>
      <c r="G273" s="107"/>
      <c r="H273" s="108"/>
      <c r="I273" s="109">
        <v>31009</v>
      </c>
      <c r="J273" s="96">
        <v>30232</v>
      </c>
      <c r="K273" s="96">
        <v>30232</v>
      </c>
      <c r="L273" s="96">
        <f t="shared" si="23"/>
        <v>100</v>
      </c>
    </row>
    <row r="274" spans="1:13" ht="76.5">
      <c r="A274" s="25">
        <v>257</v>
      </c>
      <c r="B274" s="53" t="s">
        <v>215</v>
      </c>
      <c r="C274" s="33">
        <v>901</v>
      </c>
      <c r="D274" s="1">
        <v>702</v>
      </c>
      <c r="E274" s="2" t="s">
        <v>137</v>
      </c>
      <c r="F274" s="4"/>
      <c r="G274" s="107"/>
      <c r="H274" s="108"/>
      <c r="I274" s="97">
        <f>I275</f>
        <v>1519</v>
      </c>
      <c r="J274" s="97">
        <f>J275</f>
        <v>1519</v>
      </c>
      <c r="K274" s="97">
        <f>K275</f>
        <v>1519</v>
      </c>
      <c r="L274" s="93">
        <f t="shared" si="23"/>
        <v>100</v>
      </c>
    </row>
    <row r="275" spans="1:13" ht="31.5" customHeight="1">
      <c r="A275" s="25">
        <v>258</v>
      </c>
      <c r="B275" s="62" t="s">
        <v>398</v>
      </c>
      <c r="C275" s="34">
        <v>901</v>
      </c>
      <c r="D275" s="3">
        <v>702</v>
      </c>
      <c r="E275" s="4" t="s">
        <v>137</v>
      </c>
      <c r="F275" s="4" t="s">
        <v>86</v>
      </c>
      <c r="G275" s="107"/>
      <c r="H275" s="108"/>
      <c r="I275" s="109">
        <v>1519</v>
      </c>
      <c r="J275" s="96">
        <v>1519</v>
      </c>
      <c r="K275" s="96">
        <v>1519</v>
      </c>
      <c r="L275" s="96">
        <f t="shared" si="23"/>
        <v>100</v>
      </c>
    </row>
    <row r="276" spans="1:13" ht="25.5">
      <c r="A276" s="25">
        <v>259</v>
      </c>
      <c r="B276" s="53" t="s">
        <v>222</v>
      </c>
      <c r="C276" s="33">
        <v>901</v>
      </c>
      <c r="D276" s="1">
        <v>702</v>
      </c>
      <c r="E276" s="2" t="s">
        <v>138</v>
      </c>
      <c r="F276" s="4"/>
      <c r="G276" s="107"/>
      <c r="H276" s="108"/>
      <c r="I276" s="97">
        <f>I277</f>
        <v>2953</v>
      </c>
      <c r="J276" s="97">
        <f>J277</f>
        <v>2953</v>
      </c>
      <c r="K276" s="97">
        <f>K277</f>
        <v>2891.4</v>
      </c>
      <c r="L276" s="93">
        <f t="shared" si="23"/>
        <v>97.913985777175753</v>
      </c>
    </row>
    <row r="277" spans="1:13" ht="31.5" customHeight="1">
      <c r="A277" s="25">
        <v>260</v>
      </c>
      <c r="B277" s="62" t="s">
        <v>398</v>
      </c>
      <c r="C277" s="34">
        <v>901</v>
      </c>
      <c r="D277" s="3">
        <v>702</v>
      </c>
      <c r="E277" s="4" t="s">
        <v>138</v>
      </c>
      <c r="F277" s="4" t="s">
        <v>86</v>
      </c>
      <c r="G277" s="107"/>
      <c r="H277" s="108"/>
      <c r="I277" s="109">
        <v>2953</v>
      </c>
      <c r="J277" s="96">
        <v>2953</v>
      </c>
      <c r="K277" s="96">
        <v>2891.4</v>
      </c>
      <c r="L277" s="96">
        <f t="shared" si="23"/>
        <v>97.913985777175753</v>
      </c>
    </row>
    <row r="278" spans="1:13">
      <c r="A278" s="25">
        <v>261</v>
      </c>
      <c r="B278" s="53" t="s">
        <v>24</v>
      </c>
      <c r="C278" s="33">
        <v>901</v>
      </c>
      <c r="D278" s="1">
        <v>707</v>
      </c>
      <c r="E278" s="2"/>
      <c r="F278" s="2"/>
      <c r="G278" s="107"/>
      <c r="H278" s="108"/>
      <c r="I278" s="97">
        <f>I279+I287</f>
        <v>2700.5</v>
      </c>
      <c r="J278" s="97">
        <f>J279+J287</f>
        <v>2802.1480000000001</v>
      </c>
      <c r="K278" s="97">
        <f>K279+K287</f>
        <v>2687.8</v>
      </c>
      <c r="L278" s="93">
        <f t="shared" si="23"/>
        <v>95.919273357438655</v>
      </c>
    </row>
    <row r="279" spans="1:13" ht="25.5">
      <c r="A279" s="25">
        <v>262</v>
      </c>
      <c r="B279" s="53" t="s">
        <v>402</v>
      </c>
      <c r="C279" s="33">
        <v>901</v>
      </c>
      <c r="D279" s="1">
        <v>707</v>
      </c>
      <c r="E279" s="2" t="s">
        <v>83</v>
      </c>
      <c r="F279" s="2"/>
      <c r="G279" s="107"/>
      <c r="H279" s="108"/>
      <c r="I279" s="97">
        <f>I280</f>
        <v>2300.5</v>
      </c>
      <c r="J279" s="97">
        <f>J280</f>
        <v>2334.248</v>
      </c>
      <c r="K279" s="97">
        <f>K280</f>
        <v>2277.3000000000002</v>
      </c>
      <c r="L279" s="93">
        <f t="shared" si="23"/>
        <v>97.56032778008165</v>
      </c>
    </row>
    <row r="280" spans="1:13" ht="25.5">
      <c r="A280" s="25">
        <v>263</v>
      </c>
      <c r="B280" s="53" t="s">
        <v>210</v>
      </c>
      <c r="C280" s="33">
        <v>901</v>
      </c>
      <c r="D280" s="1">
        <v>707</v>
      </c>
      <c r="E280" s="2" t="s">
        <v>125</v>
      </c>
      <c r="F280" s="2"/>
      <c r="G280" s="107"/>
      <c r="H280" s="108"/>
      <c r="I280" s="97">
        <f>I281+I285</f>
        <v>2300.5</v>
      </c>
      <c r="J280" s="97">
        <f>J281+J285</f>
        <v>2334.248</v>
      </c>
      <c r="K280" s="97">
        <f>K281+K285</f>
        <v>2277.3000000000002</v>
      </c>
      <c r="L280" s="93">
        <f t="shared" si="23"/>
        <v>97.56032778008165</v>
      </c>
    </row>
    <row r="281" spans="1:13" ht="38.25">
      <c r="A281" s="25">
        <v>264</v>
      </c>
      <c r="B281" s="53" t="s">
        <v>218</v>
      </c>
      <c r="C281" s="33">
        <v>901</v>
      </c>
      <c r="D281" s="1">
        <v>707</v>
      </c>
      <c r="E281" s="2" t="s">
        <v>133</v>
      </c>
      <c r="F281" s="2"/>
      <c r="G281" s="107"/>
      <c r="H281" s="108"/>
      <c r="I281" s="97">
        <f>I282</f>
        <v>700</v>
      </c>
      <c r="J281" s="97">
        <f>J282</f>
        <v>733.74800000000005</v>
      </c>
      <c r="K281" s="97">
        <f>K282</f>
        <v>733.6</v>
      </c>
      <c r="L281" s="93">
        <f t="shared" si="23"/>
        <v>99.979829587269748</v>
      </c>
    </row>
    <row r="282" spans="1:13" ht="25.5">
      <c r="A282" s="25">
        <v>265</v>
      </c>
      <c r="B282" s="53" t="s">
        <v>223</v>
      </c>
      <c r="C282" s="33">
        <v>901</v>
      </c>
      <c r="D282" s="1">
        <v>707</v>
      </c>
      <c r="E282" s="2" t="s">
        <v>139</v>
      </c>
      <c r="F282" s="2"/>
      <c r="G282" s="107"/>
      <c r="H282" s="108"/>
      <c r="I282" s="99">
        <f>I284+I283</f>
        <v>700</v>
      </c>
      <c r="J282" s="99">
        <f>J284+J283</f>
        <v>733.74800000000005</v>
      </c>
      <c r="K282" s="99">
        <f>K284+K283</f>
        <v>733.6</v>
      </c>
      <c r="L282" s="93">
        <f t="shared" si="23"/>
        <v>99.979829587269748</v>
      </c>
    </row>
    <row r="283" spans="1:13">
      <c r="A283" s="25">
        <v>266</v>
      </c>
      <c r="B283" s="55" t="s">
        <v>44</v>
      </c>
      <c r="C283" s="34">
        <v>901</v>
      </c>
      <c r="D283" s="3">
        <v>707</v>
      </c>
      <c r="E283" s="4" t="s">
        <v>139</v>
      </c>
      <c r="F283" s="4" t="s">
        <v>43</v>
      </c>
      <c r="G283" s="107"/>
      <c r="H283" s="108"/>
      <c r="I283" s="112">
        <v>0</v>
      </c>
      <c r="J283" s="112">
        <v>69.647999999999996</v>
      </c>
      <c r="K283" s="112">
        <v>69.599999999999994</v>
      </c>
      <c r="L283" s="96">
        <f t="shared" si="23"/>
        <v>99.931082012405241</v>
      </c>
    </row>
    <row r="284" spans="1:13" ht="31.5" customHeight="1">
      <c r="A284" s="25">
        <v>267</v>
      </c>
      <c r="B284" s="62" t="s">
        <v>398</v>
      </c>
      <c r="C284" s="34">
        <v>901</v>
      </c>
      <c r="D284" s="3">
        <v>707</v>
      </c>
      <c r="E284" s="4" t="s">
        <v>139</v>
      </c>
      <c r="F284" s="4" t="s">
        <v>86</v>
      </c>
      <c r="G284" s="107"/>
      <c r="H284" s="108"/>
      <c r="I284" s="112">
        <v>700</v>
      </c>
      <c r="J284" s="96">
        <v>664.1</v>
      </c>
      <c r="K284" s="96">
        <v>664</v>
      </c>
      <c r="L284" s="96">
        <f t="shared" si="23"/>
        <v>99.984942026803196</v>
      </c>
    </row>
    <row r="285" spans="1:13">
      <c r="A285" s="25">
        <v>268</v>
      </c>
      <c r="B285" s="53" t="s">
        <v>224</v>
      </c>
      <c r="C285" s="33">
        <v>901</v>
      </c>
      <c r="D285" s="1">
        <v>707</v>
      </c>
      <c r="E285" s="2" t="s">
        <v>140</v>
      </c>
      <c r="F285" s="2"/>
      <c r="G285" s="107"/>
      <c r="H285" s="108"/>
      <c r="I285" s="99">
        <f>I286</f>
        <v>1600.5</v>
      </c>
      <c r="J285" s="99">
        <f>J286</f>
        <v>1600.5</v>
      </c>
      <c r="K285" s="99">
        <f>K286</f>
        <v>1543.7</v>
      </c>
      <c r="L285" s="93">
        <f t="shared" si="23"/>
        <v>96.451109028428618</v>
      </c>
    </row>
    <row r="286" spans="1:13" ht="29.25" customHeight="1">
      <c r="A286" s="25">
        <v>269</v>
      </c>
      <c r="B286" s="62" t="s">
        <v>398</v>
      </c>
      <c r="C286" s="34">
        <v>901</v>
      </c>
      <c r="D286" s="3">
        <v>707</v>
      </c>
      <c r="E286" s="4" t="s">
        <v>140</v>
      </c>
      <c r="F286" s="4" t="s">
        <v>86</v>
      </c>
      <c r="G286" s="107"/>
      <c r="H286" s="108"/>
      <c r="I286" s="112">
        <v>1600.5</v>
      </c>
      <c r="J286" s="96">
        <v>1600.5</v>
      </c>
      <c r="K286" s="96">
        <v>1543.7</v>
      </c>
      <c r="L286" s="96">
        <f t="shared" si="23"/>
        <v>96.451109028428618</v>
      </c>
    </row>
    <row r="287" spans="1:13" ht="25.5">
      <c r="A287" s="25">
        <v>270</v>
      </c>
      <c r="B287" s="53" t="s">
        <v>402</v>
      </c>
      <c r="C287" s="33">
        <v>901</v>
      </c>
      <c r="D287" s="1">
        <v>707</v>
      </c>
      <c r="E287" s="2" t="s">
        <v>83</v>
      </c>
      <c r="F287" s="2"/>
      <c r="G287" s="107"/>
      <c r="H287" s="108"/>
      <c r="I287" s="99">
        <f>I288</f>
        <v>400</v>
      </c>
      <c r="J287" s="99">
        <f>SUM(J288)</f>
        <v>467.90000000000003</v>
      </c>
      <c r="K287" s="99">
        <f>SUM(K288)</f>
        <v>410.5</v>
      </c>
      <c r="L287" s="93">
        <f t="shared" si="23"/>
        <v>87.732421457576407</v>
      </c>
    </row>
    <row r="288" spans="1:13" ht="51">
      <c r="A288" s="25">
        <v>271</v>
      </c>
      <c r="B288" s="60" t="s">
        <v>181</v>
      </c>
      <c r="C288" s="33">
        <v>901</v>
      </c>
      <c r="D288" s="1">
        <v>707</v>
      </c>
      <c r="E288" s="2" t="s">
        <v>141</v>
      </c>
      <c r="F288" s="2"/>
      <c r="G288" s="107"/>
      <c r="H288" s="108"/>
      <c r="I288" s="99">
        <f>I289</f>
        <v>400</v>
      </c>
      <c r="J288" s="99">
        <f>SUM(J289+J292)</f>
        <v>467.90000000000003</v>
      </c>
      <c r="K288" s="99">
        <f>SUM(K289+K292)</f>
        <v>410.5</v>
      </c>
      <c r="L288" s="93">
        <f t="shared" si="23"/>
        <v>87.732421457576407</v>
      </c>
      <c r="M288" s="103"/>
    </row>
    <row r="289" spans="1:12" ht="76.5">
      <c r="A289" s="25">
        <v>272</v>
      </c>
      <c r="B289" s="60" t="s">
        <v>182</v>
      </c>
      <c r="C289" s="33">
        <v>901</v>
      </c>
      <c r="D289" s="1">
        <v>707</v>
      </c>
      <c r="E289" s="2" t="s">
        <v>142</v>
      </c>
      <c r="F289" s="2"/>
      <c r="G289" s="107"/>
      <c r="H289" s="108"/>
      <c r="I289" s="99">
        <f>I290</f>
        <v>400</v>
      </c>
      <c r="J289" s="99">
        <f t="shared" ref="J289:K290" si="27">J290</f>
        <v>350.6</v>
      </c>
      <c r="K289" s="99">
        <f t="shared" si="27"/>
        <v>307.3</v>
      </c>
      <c r="L289" s="93">
        <f t="shared" si="23"/>
        <v>87.649743297204779</v>
      </c>
    </row>
    <row r="290" spans="1:12" ht="38.25">
      <c r="A290" s="25">
        <v>273</v>
      </c>
      <c r="B290" s="53" t="s">
        <v>225</v>
      </c>
      <c r="C290" s="33">
        <v>901</v>
      </c>
      <c r="D290" s="1">
        <v>707</v>
      </c>
      <c r="E290" s="2" t="s">
        <v>142</v>
      </c>
      <c r="F290" s="2"/>
      <c r="G290" s="107"/>
      <c r="H290" s="108"/>
      <c r="I290" s="99">
        <f>I291</f>
        <v>400</v>
      </c>
      <c r="J290" s="99">
        <f t="shared" si="27"/>
        <v>350.6</v>
      </c>
      <c r="K290" s="99">
        <f t="shared" si="27"/>
        <v>307.3</v>
      </c>
      <c r="L290" s="93">
        <f t="shared" si="23"/>
        <v>87.649743297204779</v>
      </c>
    </row>
    <row r="291" spans="1:12" ht="29.25" customHeight="1">
      <c r="A291" s="25">
        <v>274</v>
      </c>
      <c r="B291" s="62" t="s">
        <v>398</v>
      </c>
      <c r="C291" s="34">
        <v>901</v>
      </c>
      <c r="D291" s="3">
        <v>707</v>
      </c>
      <c r="E291" s="4" t="s">
        <v>142</v>
      </c>
      <c r="F291" s="4" t="s">
        <v>86</v>
      </c>
      <c r="G291" s="107"/>
      <c r="H291" s="108"/>
      <c r="I291" s="112">
        <v>400</v>
      </c>
      <c r="J291" s="96">
        <v>350.6</v>
      </c>
      <c r="K291" s="96">
        <v>307.3</v>
      </c>
      <c r="L291" s="96">
        <f t="shared" si="23"/>
        <v>87.649743297204779</v>
      </c>
    </row>
    <row r="292" spans="1:12">
      <c r="A292" s="25">
        <v>275</v>
      </c>
      <c r="B292" s="53" t="s">
        <v>368</v>
      </c>
      <c r="C292" s="33">
        <v>901</v>
      </c>
      <c r="D292" s="1">
        <v>707</v>
      </c>
      <c r="E292" s="2" t="s">
        <v>367</v>
      </c>
      <c r="F292" s="2"/>
      <c r="G292" s="85"/>
      <c r="H292" s="49"/>
      <c r="I292" s="99">
        <v>0</v>
      </c>
      <c r="J292" s="93">
        <f>SUM(J293)</f>
        <v>117.3</v>
      </c>
      <c r="K292" s="93">
        <f>SUM(K293)</f>
        <v>103.2</v>
      </c>
      <c r="L292" s="93">
        <f>SUM(L293)</f>
        <v>87.979539641943745</v>
      </c>
    </row>
    <row r="293" spans="1:12" ht="31.5" customHeight="1">
      <c r="A293" s="25">
        <v>276</v>
      </c>
      <c r="B293" s="62" t="s">
        <v>398</v>
      </c>
      <c r="C293" s="34">
        <v>901</v>
      </c>
      <c r="D293" s="3">
        <v>707</v>
      </c>
      <c r="E293" s="4" t="s">
        <v>367</v>
      </c>
      <c r="F293" s="4" t="s">
        <v>86</v>
      </c>
      <c r="G293" s="107"/>
      <c r="H293" s="108"/>
      <c r="I293" s="112">
        <v>0</v>
      </c>
      <c r="J293" s="96">
        <v>117.3</v>
      </c>
      <c r="K293" s="96">
        <v>103.2</v>
      </c>
      <c r="L293" s="96">
        <f>K293/J293*100</f>
        <v>87.979539641943745</v>
      </c>
    </row>
    <row r="294" spans="1:12" ht="15.75">
      <c r="A294" s="25">
        <v>277</v>
      </c>
      <c r="B294" s="54" t="s">
        <v>38</v>
      </c>
      <c r="C294" s="33">
        <v>901</v>
      </c>
      <c r="D294" s="1">
        <v>800</v>
      </c>
      <c r="E294" s="2"/>
      <c r="F294" s="2"/>
      <c r="G294" s="107"/>
      <c r="H294" s="108"/>
      <c r="I294" s="97">
        <f>I295</f>
        <v>22509.699999999997</v>
      </c>
      <c r="J294" s="97">
        <f t="shared" ref="J294:K296" si="28">J295</f>
        <v>24203.134999999998</v>
      </c>
      <c r="K294" s="97">
        <f t="shared" si="28"/>
        <v>23250.800000000003</v>
      </c>
      <c r="L294" s="93">
        <f t="shared" si="23"/>
        <v>96.065241135084378</v>
      </c>
    </row>
    <row r="295" spans="1:12">
      <c r="A295" s="25">
        <v>278</v>
      </c>
      <c r="B295" s="53" t="s">
        <v>25</v>
      </c>
      <c r="C295" s="33">
        <v>901</v>
      </c>
      <c r="D295" s="1">
        <v>801</v>
      </c>
      <c r="E295" s="2"/>
      <c r="F295" s="2"/>
      <c r="G295" s="107"/>
      <c r="H295" s="108"/>
      <c r="I295" s="97">
        <f>I296</f>
        <v>22509.699999999997</v>
      </c>
      <c r="J295" s="97">
        <f t="shared" si="28"/>
        <v>24203.134999999998</v>
      </c>
      <c r="K295" s="97">
        <f t="shared" si="28"/>
        <v>23250.800000000003</v>
      </c>
      <c r="L295" s="93">
        <f t="shared" si="23"/>
        <v>96.065241135084378</v>
      </c>
    </row>
    <row r="296" spans="1:12" ht="25.5">
      <c r="A296" s="25">
        <v>279</v>
      </c>
      <c r="B296" s="53" t="s">
        <v>402</v>
      </c>
      <c r="C296" s="33">
        <v>901</v>
      </c>
      <c r="D296" s="1">
        <v>801</v>
      </c>
      <c r="E296" s="2" t="s">
        <v>83</v>
      </c>
      <c r="F296" s="2"/>
      <c r="G296" s="107"/>
      <c r="H296" s="108"/>
      <c r="I296" s="97">
        <f>I297</f>
        <v>22509.699999999997</v>
      </c>
      <c r="J296" s="97">
        <f t="shared" si="28"/>
        <v>24203.134999999998</v>
      </c>
      <c r="K296" s="97">
        <f t="shared" si="28"/>
        <v>23250.800000000003</v>
      </c>
      <c r="L296" s="93">
        <f t="shared" si="23"/>
        <v>96.065241135084378</v>
      </c>
    </row>
    <row r="297" spans="1:12" ht="38.25">
      <c r="A297" s="25">
        <v>280</v>
      </c>
      <c r="B297" s="53" t="s">
        <v>226</v>
      </c>
      <c r="C297" s="33">
        <v>901</v>
      </c>
      <c r="D297" s="1">
        <v>801</v>
      </c>
      <c r="E297" s="2" t="s">
        <v>254</v>
      </c>
      <c r="F297" s="4"/>
      <c r="G297" s="107"/>
      <c r="H297" s="108"/>
      <c r="I297" s="97">
        <f>I298+I302+I309+I313+I315</f>
        <v>22509.699999999997</v>
      </c>
      <c r="J297" s="97">
        <f>SUM(J298+J302+J305+J307+J309+J313+J315+J317+J319+J321)</f>
        <v>24203.134999999998</v>
      </c>
      <c r="K297" s="97">
        <f>SUM(K298+K302+K305+K307+K309+K313+K315+K317+K319+K321)</f>
        <v>23250.800000000003</v>
      </c>
      <c r="L297" s="93">
        <f t="shared" si="23"/>
        <v>96.065241135084378</v>
      </c>
    </row>
    <row r="298" spans="1:12" ht="25.5">
      <c r="A298" s="25">
        <v>281</v>
      </c>
      <c r="B298" s="53" t="s">
        <v>227</v>
      </c>
      <c r="C298" s="33">
        <v>901</v>
      </c>
      <c r="D298" s="1">
        <v>801</v>
      </c>
      <c r="E298" s="2" t="s">
        <v>143</v>
      </c>
      <c r="F298" s="2"/>
      <c r="G298" s="107"/>
      <c r="H298" s="108"/>
      <c r="I298" s="97">
        <f>I299+I300+I301</f>
        <v>16739.7</v>
      </c>
      <c r="J298" s="97">
        <f>J299+J300+J301</f>
        <v>17282.5</v>
      </c>
      <c r="K298" s="97">
        <f>K299+K300+K301</f>
        <v>16744.900000000001</v>
      </c>
      <c r="L298" s="93">
        <f t="shared" si="23"/>
        <v>96.889338926659931</v>
      </c>
    </row>
    <row r="299" spans="1:12">
      <c r="A299" s="25">
        <v>282</v>
      </c>
      <c r="B299" s="55" t="s">
        <v>44</v>
      </c>
      <c r="C299" s="34">
        <v>901</v>
      </c>
      <c r="D299" s="3">
        <v>801</v>
      </c>
      <c r="E299" s="4" t="s">
        <v>143</v>
      </c>
      <c r="F299" s="4" t="s">
        <v>43</v>
      </c>
      <c r="G299" s="107"/>
      <c r="H299" s="108"/>
      <c r="I299" s="109">
        <v>15104.2</v>
      </c>
      <c r="J299" s="96">
        <v>14924.3</v>
      </c>
      <c r="K299" s="96">
        <v>14924.3</v>
      </c>
      <c r="L299" s="96">
        <f t="shared" si="23"/>
        <v>100</v>
      </c>
    </row>
    <row r="300" spans="1:12" ht="29.25" customHeight="1">
      <c r="A300" s="25">
        <v>283</v>
      </c>
      <c r="B300" s="62" t="s">
        <v>398</v>
      </c>
      <c r="C300" s="34">
        <v>901</v>
      </c>
      <c r="D300" s="3">
        <v>801</v>
      </c>
      <c r="E300" s="4" t="s">
        <v>143</v>
      </c>
      <c r="F300" s="4" t="s">
        <v>86</v>
      </c>
      <c r="G300" s="107"/>
      <c r="H300" s="108"/>
      <c r="I300" s="109">
        <v>1635.5</v>
      </c>
      <c r="J300" s="96">
        <v>2346</v>
      </c>
      <c r="K300" s="96">
        <v>1809.2</v>
      </c>
      <c r="L300" s="96">
        <f t="shared" si="23"/>
        <v>77.11849957374254</v>
      </c>
    </row>
    <row r="301" spans="1:12">
      <c r="A301" s="25">
        <v>284</v>
      </c>
      <c r="B301" s="57" t="s">
        <v>357</v>
      </c>
      <c r="C301" s="34">
        <v>901</v>
      </c>
      <c r="D301" s="3">
        <v>801</v>
      </c>
      <c r="E301" s="4" t="s">
        <v>143</v>
      </c>
      <c r="F301" s="4" t="s">
        <v>358</v>
      </c>
      <c r="G301" s="107"/>
      <c r="H301" s="108"/>
      <c r="I301" s="109">
        <v>0</v>
      </c>
      <c r="J301" s="96">
        <v>12.2</v>
      </c>
      <c r="K301" s="96">
        <v>11.4</v>
      </c>
      <c r="L301" s="96">
        <f t="shared" si="23"/>
        <v>93.442622950819683</v>
      </c>
    </row>
    <row r="302" spans="1:12" ht="38.25">
      <c r="A302" s="25">
        <v>285</v>
      </c>
      <c r="B302" s="53" t="s">
        <v>228</v>
      </c>
      <c r="C302" s="33">
        <v>901</v>
      </c>
      <c r="D302" s="1">
        <v>801</v>
      </c>
      <c r="E302" s="2" t="s">
        <v>144</v>
      </c>
      <c r="F302" s="2"/>
      <c r="G302" s="107"/>
      <c r="H302" s="108"/>
      <c r="I302" s="97">
        <f>I303+I304</f>
        <v>3113.3999999999996</v>
      </c>
      <c r="J302" s="97">
        <f>J303+J304</f>
        <v>2961.7999999999997</v>
      </c>
      <c r="K302" s="97">
        <f>K303+K304</f>
        <v>2930.9</v>
      </c>
      <c r="L302" s="93">
        <f t="shared" si="23"/>
        <v>98.956715510838009</v>
      </c>
    </row>
    <row r="303" spans="1:12">
      <c r="A303" s="25">
        <v>286</v>
      </c>
      <c r="B303" s="55" t="s">
        <v>44</v>
      </c>
      <c r="C303" s="34">
        <v>901</v>
      </c>
      <c r="D303" s="3">
        <v>801</v>
      </c>
      <c r="E303" s="4" t="s">
        <v>144</v>
      </c>
      <c r="F303" s="4" t="s">
        <v>43</v>
      </c>
      <c r="G303" s="107"/>
      <c r="H303" s="108"/>
      <c r="I303" s="109">
        <f>2578.7</f>
        <v>2578.6999999999998</v>
      </c>
      <c r="J303" s="96">
        <v>2581.6</v>
      </c>
      <c r="K303" s="96">
        <v>2581.6</v>
      </c>
      <c r="L303" s="96">
        <f t="shared" si="23"/>
        <v>100</v>
      </c>
    </row>
    <row r="304" spans="1:12" ht="29.25" customHeight="1">
      <c r="A304" s="25">
        <v>287</v>
      </c>
      <c r="B304" s="62" t="s">
        <v>398</v>
      </c>
      <c r="C304" s="34">
        <v>901</v>
      </c>
      <c r="D304" s="3">
        <v>801</v>
      </c>
      <c r="E304" s="4" t="s">
        <v>144</v>
      </c>
      <c r="F304" s="4" t="s">
        <v>86</v>
      </c>
      <c r="G304" s="107"/>
      <c r="H304" s="108"/>
      <c r="I304" s="109">
        <v>534.70000000000005</v>
      </c>
      <c r="J304" s="96">
        <v>380.2</v>
      </c>
      <c r="K304" s="96">
        <v>349.3</v>
      </c>
      <c r="L304" s="96">
        <f t="shared" ref="L304:L385" si="29">K304/J304*100</f>
        <v>91.872698579694898</v>
      </c>
    </row>
    <row r="305" spans="1:12">
      <c r="A305" s="25">
        <v>288</v>
      </c>
      <c r="B305" s="53" t="s">
        <v>381</v>
      </c>
      <c r="C305" s="33">
        <v>901</v>
      </c>
      <c r="D305" s="1">
        <v>801</v>
      </c>
      <c r="E305" s="2" t="s">
        <v>383</v>
      </c>
      <c r="F305" s="2"/>
      <c r="G305" s="85"/>
      <c r="H305" s="49"/>
      <c r="I305" s="97">
        <f>SUM(I306)</f>
        <v>0</v>
      </c>
      <c r="J305" s="93">
        <f>SUM(J306)</f>
        <v>14.6</v>
      </c>
      <c r="K305" s="93">
        <f>SUM(K306)</f>
        <v>14.6</v>
      </c>
      <c r="L305" s="93">
        <f>SUM(L306)</f>
        <v>100</v>
      </c>
    </row>
    <row r="306" spans="1:12" ht="30.75" customHeight="1">
      <c r="A306" s="25">
        <v>289</v>
      </c>
      <c r="B306" s="62" t="s">
        <v>398</v>
      </c>
      <c r="C306" s="34">
        <v>901</v>
      </c>
      <c r="D306" s="3">
        <v>801</v>
      </c>
      <c r="E306" s="4" t="s">
        <v>383</v>
      </c>
      <c r="F306" s="4" t="s">
        <v>86</v>
      </c>
      <c r="G306" s="107"/>
      <c r="H306" s="108"/>
      <c r="I306" s="109">
        <v>0</v>
      </c>
      <c r="J306" s="96">
        <v>14.6</v>
      </c>
      <c r="K306" s="96">
        <v>14.6</v>
      </c>
      <c r="L306" s="96">
        <f>K306/J306*100</f>
        <v>100</v>
      </c>
    </row>
    <row r="307" spans="1:12" ht="63.75">
      <c r="A307" s="25">
        <v>290</v>
      </c>
      <c r="B307" s="53" t="s">
        <v>382</v>
      </c>
      <c r="C307" s="33">
        <v>901</v>
      </c>
      <c r="D307" s="1">
        <v>801</v>
      </c>
      <c r="E307" s="2" t="s">
        <v>384</v>
      </c>
      <c r="F307" s="2"/>
      <c r="G307" s="85"/>
      <c r="H307" s="49"/>
      <c r="I307" s="97">
        <f>SUM(I308)</f>
        <v>0</v>
      </c>
      <c r="J307" s="93">
        <f>SUM(J308)</f>
        <v>35.299999999999997</v>
      </c>
      <c r="K307" s="93">
        <f>SUM(K308)</f>
        <v>35.299999999999997</v>
      </c>
      <c r="L307" s="93">
        <f>SUM(L308)</f>
        <v>100</v>
      </c>
    </row>
    <row r="308" spans="1:12" ht="30.75" customHeight="1">
      <c r="A308" s="25">
        <v>291</v>
      </c>
      <c r="B308" s="62" t="s">
        <v>398</v>
      </c>
      <c r="C308" s="34">
        <v>901</v>
      </c>
      <c r="D308" s="3">
        <v>801</v>
      </c>
      <c r="E308" s="4" t="s">
        <v>384</v>
      </c>
      <c r="F308" s="4" t="s">
        <v>86</v>
      </c>
      <c r="G308" s="107"/>
      <c r="H308" s="108"/>
      <c r="I308" s="109">
        <v>0</v>
      </c>
      <c r="J308" s="96">
        <v>35.299999999999997</v>
      </c>
      <c r="K308" s="96">
        <v>35.299999999999997</v>
      </c>
      <c r="L308" s="96">
        <f>K308/J308*100</f>
        <v>100</v>
      </c>
    </row>
    <row r="309" spans="1:12" ht="38.25">
      <c r="A309" s="25">
        <v>292</v>
      </c>
      <c r="B309" s="53" t="s">
        <v>229</v>
      </c>
      <c r="C309" s="33">
        <v>901</v>
      </c>
      <c r="D309" s="1">
        <v>801</v>
      </c>
      <c r="E309" s="2" t="s">
        <v>145</v>
      </c>
      <c r="F309" s="4"/>
      <c r="G309" s="107"/>
      <c r="H309" s="108"/>
      <c r="I309" s="97">
        <f>I310+I311</f>
        <v>2331.6</v>
      </c>
      <c r="J309" s="97">
        <f>SUM(J310:J312)</f>
        <v>2715.2350000000001</v>
      </c>
      <c r="K309" s="97">
        <f>SUM(K310:K312)</f>
        <v>2671.5000000000005</v>
      </c>
      <c r="L309" s="93">
        <f t="shared" si="29"/>
        <v>98.389273856590691</v>
      </c>
    </row>
    <row r="310" spans="1:12">
      <c r="A310" s="25">
        <v>293</v>
      </c>
      <c r="B310" s="55" t="s">
        <v>167</v>
      </c>
      <c r="C310" s="34">
        <v>901</v>
      </c>
      <c r="D310" s="3">
        <v>801</v>
      </c>
      <c r="E310" s="4" t="s">
        <v>145</v>
      </c>
      <c r="F310" s="4" t="s">
        <v>43</v>
      </c>
      <c r="G310" s="107"/>
      <c r="H310" s="108"/>
      <c r="I310" s="109">
        <v>1842</v>
      </c>
      <c r="J310" s="96">
        <f>2379.8-15.82-4.228</f>
        <v>2359.752</v>
      </c>
      <c r="K310" s="96">
        <v>2355.8000000000002</v>
      </c>
      <c r="L310" s="96">
        <f t="shared" si="29"/>
        <v>99.8325247737898</v>
      </c>
    </row>
    <row r="311" spans="1:12" ht="29.25" customHeight="1">
      <c r="A311" s="25">
        <v>294</v>
      </c>
      <c r="B311" s="62" t="s">
        <v>398</v>
      </c>
      <c r="C311" s="34">
        <v>901</v>
      </c>
      <c r="D311" s="3">
        <v>801</v>
      </c>
      <c r="E311" s="4" t="s">
        <v>145</v>
      </c>
      <c r="F311" s="4" t="s">
        <v>86</v>
      </c>
      <c r="G311" s="107"/>
      <c r="H311" s="108"/>
      <c r="I311" s="109">
        <v>489.6</v>
      </c>
      <c r="J311" s="96">
        <f>353.4-0.917</f>
        <v>352.483</v>
      </c>
      <c r="K311" s="96">
        <v>313.89999999999998</v>
      </c>
      <c r="L311" s="96">
        <f t="shared" si="29"/>
        <v>89.05394019002334</v>
      </c>
    </row>
    <row r="312" spans="1:12">
      <c r="A312" s="25">
        <v>295</v>
      </c>
      <c r="B312" s="57" t="s">
        <v>357</v>
      </c>
      <c r="C312" s="34">
        <v>901</v>
      </c>
      <c r="D312" s="3">
        <v>801</v>
      </c>
      <c r="E312" s="4" t="s">
        <v>145</v>
      </c>
      <c r="F312" s="4" t="s">
        <v>358</v>
      </c>
      <c r="G312" s="107"/>
      <c r="H312" s="108"/>
      <c r="I312" s="109"/>
      <c r="J312" s="96">
        <v>3</v>
      </c>
      <c r="K312" s="96">
        <v>1.8</v>
      </c>
      <c r="L312" s="96">
        <f t="shared" si="29"/>
        <v>60</v>
      </c>
    </row>
    <row r="313" spans="1:12" ht="38.25">
      <c r="A313" s="25">
        <v>296</v>
      </c>
      <c r="B313" s="53" t="s">
        <v>230</v>
      </c>
      <c r="C313" s="33">
        <v>901</v>
      </c>
      <c r="D313" s="1">
        <v>801</v>
      </c>
      <c r="E313" s="2" t="s">
        <v>146</v>
      </c>
      <c r="F313" s="4"/>
      <c r="G313" s="107"/>
      <c r="H313" s="108"/>
      <c r="I313" s="97">
        <f>I314</f>
        <v>150</v>
      </c>
      <c r="J313" s="97">
        <f>J314</f>
        <v>200</v>
      </c>
      <c r="K313" s="97">
        <f>K314</f>
        <v>115.5</v>
      </c>
      <c r="L313" s="93">
        <f t="shared" si="29"/>
        <v>57.75</v>
      </c>
    </row>
    <row r="314" spans="1:12" ht="38.25">
      <c r="A314" s="25">
        <v>297</v>
      </c>
      <c r="B314" s="62" t="s">
        <v>398</v>
      </c>
      <c r="C314" s="34">
        <v>901</v>
      </c>
      <c r="D314" s="3">
        <v>801</v>
      </c>
      <c r="E314" s="4" t="s">
        <v>146</v>
      </c>
      <c r="F314" s="4" t="s">
        <v>86</v>
      </c>
      <c r="G314" s="107"/>
      <c r="H314" s="108"/>
      <c r="I314" s="109">
        <v>150</v>
      </c>
      <c r="J314" s="96">
        <v>200</v>
      </c>
      <c r="K314" s="96">
        <v>115.5</v>
      </c>
      <c r="L314" s="96">
        <f t="shared" si="29"/>
        <v>57.75</v>
      </c>
    </row>
    <row r="315" spans="1:12">
      <c r="A315" s="25">
        <v>298</v>
      </c>
      <c r="B315" s="53" t="s">
        <v>231</v>
      </c>
      <c r="C315" s="33">
        <v>901</v>
      </c>
      <c r="D315" s="1">
        <v>801</v>
      </c>
      <c r="E315" s="2" t="s">
        <v>147</v>
      </c>
      <c r="F315" s="4"/>
      <c r="G315" s="107"/>
      <c r="H315" s="108"/>
      <c r="I315" s="97">
        <f>I316</f>
        <v>175</v>
      </c>
      <c r="J315" s="97">
        <f>J316</f>
        <v>265</v>
      </c>
      <c r="K315" s="97">
        <f>K316</f>
        <v>199.7</v>
      </c>
      <c r="L315" s="93">
        <f t="shared" si="29"/>
        <v>75.35849056603773</v>
      </c>
    </row>
    <row r="316" spans="1:12" ht="38.25">
      <c r="A316" s="25">
        <v>299</v>
      </c>
      <c r="B316" s="62" t="s">
        <v>398</v>
      </c>
      <c r="C316" s="34">
        <v>901</v>
      </c>
      <c r="D316" s="3">
        <v>801</v>
      </c>
      <c r="E316" s="4" t="s">
        <v>147</v>
      </c>
      <c r="F316" s="4" t="s">
        <v>86</v>
      </c>
      <c r="G316" s="107"/>
      <c r="H316" s="108"/>
      <c r="I316" s="109">
        <v>175</v>
      </c>
      <c r="J316" s="96">
        <v>265</v>
      </c>
      <c r="K316" s="96">
        <v>199.7</v>
      </c>
      <c r="L316" s="96">
        <f t="shared" si="29"/>
        <v>75.35849056603773</v>
      </c>
    </row>
    <row r="317" spans="1:12">
      <c r="A317" s="25">
        <v>300</v>
      </c>
      <c r="B317" s="53" t="s">
        <v>385</v>
      </c>
      <c r="C317" s="33">
        <v>901</v>
      </c>
      <c r="D317" s="1">
        <v>801</v>
      </c>
      <c r="E317" s="2" t="s">
        <v>389</v>
      </c>
      <c r="F317" s="2"/>
      <c r="G317" s="85"/>
      <c r="H317" s="49"/>
      <c r="I317" s="97">
        <f>SUM(I318)</f>
        <v>0</v>
      </c>
      <c r="J317" s="93">
        <f>SUM(J318)</f>
        <v>578.70000000000005</v>
      </c>
      <c r="K317" s="93">
        <f>SUM(K318)</f>
        <v>388.4</v>
      </c>
      <c r="L317" s="93">
        <f>SUM(L318)</f>
        <v>67.115949542077061</v>
      </c>
    </row>
    <row r="318" spans="1:12" ht="38.25">
      <c r="A318" s="25">
        <v>301</v>
      </c>
      <c r="B318" s="62" t="s">
        <v>398</v>
      </c>
      <c r="C318" s="34">
        <v>901</v>
      </c>
      <c r="D318" s="3">
        <v>801</v>
      </c>
      <c r="E318" s="4" t="s">
        <v>389</v>
      </c>
      <c r="F318" s="4" t="s">
        <v>86</v>
      </c>
      <c r="G318" s="107"/>
      <c r="H318" s="108"/>
      <c r="I318" s="109">
        <v>0</v>
      </c>
      <c r="J318" s="96">
        <v>578.70000000000005</v>
      </c>
      <c r="K318" s="96">
        <v>388.4</v>
      </c>
      <c r="L318" s="96">
        <f>K318/J318*100</f>
        <v>67.115949542077061</v>
      </c>
    </row>
    <row r="319" spans="1:12" ht="25.5">
      <c r="A319" s="25">
        <v>302</v>
      </c>
      <c r="B319" s="63" t="s">
        <v>386</v>
      </c>
      <c r="C319" s="33">
        <v>901</v>
      </c>
      <c r="D319" s="1">
        <v>801</v>
      </c>
      <c r="E319" s="2" t="s">
        <v>390</v>
      </c>
      <c r="F319" s="2"/>
      <c r="G319" s="85"/>
      <c r="H319" s="49"/>
      <c r="I319" s="97">
        <f>SUM(I320)</f>
        <v>0</v>
      </c>
      <c r="J319" s="93">
        <f>SUM(J320)</f>
        <v>100</v>
      </c>
      <c r="K319" s="93">
        <f>SUM(K320)</f>
        <v>100</v>
      </c>
      <c r="L319" s="93">
        <f>SUM(L320)</f>
        <v>100</v>
      </c>
    </row>
    <row r="320" spans="1:12" ht="38.25">
      <c r="A320" s="25">
        <v>303</v>
      </c>
      <c r="B320" s="62" t="s">
        <v>398</v>
      </c>
      <c r="C320" s="34">
        <v>901</v>
      </c>
      <c r="D320" s="3">
        <v>801</v>
      </c>
      <c r="E320" s="4" t="s">
        <v>390</v>
      </c>
      <c r="F320" s="4" t="s">
        <v>86</v>
      </c>
      <c r="G320" s="107"/>
      <c r="H320" s="108"/>
      <c r="I320" s="109">
        <v>0</v>
      </c>
      <c r="J320" s="96">
        <v>100</v>
      </c>
      <c r="K320" s="96">
        <v>100</v>
      </c>
      <c r="L320" s="96">
        <f>K320/J320*100</f>
        <v>100</v>
      </c>
    </row>
    <row r="321" spans="1:12" ht="25.5">
      <c r="A321" s="25">
        <v>304</v>
      </c>
      <c r="B321" s="53" t="s">
        <v>387</v>
      </c>
      <c r="C321" s="33">
        <v>901</v>
      </c>
      <c r="D321" s="1">
        <v>801</v>
      </c>
      <c r="E321" s="2" t="s">
        <v>391</v>
      </c>
      <c r="F321" s="2"/>
      <c r="G321" s="85"/>
      <c r="H321" s="49"/>
      <c r="I321" s="97">
        <f>SUM(I322)</f>
        <v>0</v>
      </c>
      <c r="J321" s="93">
        <f>SUM(J322)</f>
        <v>50</v>
      </c>
      <c r="K321" s="93">
        <f>SUM(K322)</f>
        <v>50</v>
      </c>
      <c r="L321" s="93">
        <f>SUM(L322)</f>
        <v>100</v>
      </c>
    </row>
    <row r="322" spans="1:12">
      <c r="A322" s="25">
        <v>305</v>
      </c>
      <c r="B322" s="55" t="s">
        <v>388</v>
      </c>
      <c r="C322" s="34">
        <v>901</v>
      </c>
      <c r="D322" s="3">
        <v>801</v>
      </c>
      <c r="E322" s="4" t="s">
        <v>391</v>
      </c>
      <c r="F322" s="4" t="s">
        <v>392</v>
      </c>
      <c r="G322" s="107"/>
      <c r="H322" s="108"/>
      <c r="I322" s="109">
        <v>0</v>
      </c>
      <c r="J322" s="96">
        <v>50</v>
      </c>
      <c r="K322" s="96">
        <v>50</v>
      </c>
      <c r="L322" s="96">
        <f>K322/J322*100</f>
        <v>100</v>
      </c>
    </row>
    <row r="323" spans="1:12" ht="15.75">
      <c r="A323" s="25">
        <v>306</v>
      </c>
      <c r="B323" s="54" t="s">
        <v>26</v>
      </c>
      <c r="C323" s="33">
        <v>901</v>
      </c>
      <c r="D323" s="1">
        <v>1000</v>
      </c>
      <c r="E323" s="2"/>
      <c r="F323" s="2"/>
      <c r="G323" s="107"/>
      <c r="H323" s="108"/>
      <c r="I323" s="97">
        <f>I324+I329+I351</f>
        <v>28391.200000000001</v>
      </c>
      <c r="J323" s="97">
        <f>J324+J329+J351</f>
        <v>29099.300000000003</v>
      </c>
      <c r="K323" s="97">
        <f>K324+K329+K351</f>
        <v>25120.500000000004</v>
      </c>
      <c r="L323" s="93">
        <f t="shared" si="29"/>
        <v>86.32681885818559</v>
      </c>
    </row>
    <row r="324" spans="1:12">
      <c r="A324" s="25">
        <v>307</v>
      </c>
      <c r="B324" s="53" t="s">
        <v>31</v>
      </c>
      <c r="C324" s="33">
        <v>901</v>
      </c>
      <c r="D324" s="1">
        <v>1001</v>
      </c>
      <c r="E324" s="2"/>
      <c r="F324" s="2"/>
      <c r="G324" s="107"/>
      <c r="H324" s="108"/>
      <c r="I324" s="97">
        <f>I325</f>
        <v>1814.4</v>
      </c>
      <c r="J324" s="97">
        <f t="shared" ref="J324:K327" si="30">J325</f>
        <v>1648.4</v>
      </c>
      <c r="K324" s="97">
        <f t="shared" si="30"/>
        <v>1609.2</v>
      </c>
      <c r="L324" s="93">
        <f t="shared" si="29"/>
        <v>97.62193642319825</v>
      </c>
    </row>
    <row r="325" spans="1:12" ht="25.5">
      <c r="A325" s="25">
        <v>308</v>
      </c>
      <c r="B325" s="53" t="s">
        <v>402</v>
      </c>
      <c r="C325" s="33">
        <v>901</v>
      </c>
      <c r="D325" s="1">
        <v>1001</v>
      </c>
      <c r="E325" s="2" t="s">
        <v>83</v>
      </c>
      <c r="F325" s="2"/>
      <c r="G325" s="107"/>
      <c r="H325" s="108"/>
      <c r="I325" s="97">
        <f>I326</f>
        <v>1814.4</v>
      </c>
      <c r="J325" s="97">
        <f t="shared" si="30"/>
        <v>1648.4</v>
      </c>
      <c r="K325" s="97">
        <f t="shared" si="30"/>
        <v>1609.2</v>
      </c>
      <c r="L325" s="93">
        <f t="shared" si="29"/>
        <v>97.62193642319825</v>
      </c>
    </row>
    <row r="326" spans="1:12">
      <c r="A326" s="25">
        <v>309</v>
      </c>
      <c r="B326" s="53" t="s">
        <v>164</v>
      </c>
      <c r="C326" s="33">
        <v>901</v>
      </c>
      <c r="D326" s="1">
        <v>1001</v>
      </c>
      <c r="E326" s="2" t="s">
        <v>89</v>
      </c>
      <c r="F326" s="2"/>
      <c r="G326" s="107"/>
      <c r="H326" s="108"/>
      <c r="I326" s="97">
        <f>I327</f>
        <v>1814.4</v>
      </c>
      <c r="J326" s="97">
        <f t="shared" si="30"/>
        <v>1648.4</v>
      </c>
      <c r="K326" s="97">
        <f t="shared" si="30"/>
        <v>1609.2</v>
      </c>
      <c r="L326" s="93">
        <f t="shared" si="29"/>
        <v>97.62193642319825</v>
      </c>
    </row>
    <row r="327" spans="1:12" ht="63.75">
      <c r="A327" s="25">
        <v>310</v>
      </c>
      <c r="B327" s="56" t="s">
        <v>232</v>
      </c>
      <c r="C327" s="34">
        <v>901</v>
      </c>
      <c r="D327" s="1">
        <v>1001</v>
      </c>
      <c r="E327" s="2" t="s">
        <v>148</v>
      </c>
      <c r="F327" s="2"/>
      <c r="G327" s="107"/>
      <c r="H327" s="108"/>
      <c r="I327" s="97">
        <f>I328</f>
        <v>1814.4</v>
      </c>
      <c r="J327" s="97">
        <f t="shared" si="30"/>
        <v>1648.4</v>
      </c>
      <c r="K327" s="97">
        <f t="shared" si="30"/>
        <v>1609.2</v>
      </c>
      <c r="L327" s="93">
        <f t="shared" si="29"/>
        <v>97.62193642319825</v>
      </c>
    </row>
    <row r="328" spans="1:12" ht="25.5">
      <c r="A328" s="25">
        <v>311</v>
      </c>
      <c r="B328" s="55" t="s">
        <v>48</v>
      </c>
      <c r="C328" s="33">
        <v>901</v>
      </c>
      <c r="D328" s="3">
        <v>1001</v>
      </c>
      <c r="E328" s="4" t="s">
        <v>148</v>
      </c>
      <c r="F328" s="10" t="s">
        <v>47</v>
      </c>
      <c r="G328" s="107"/>
      <c r="H328" s="108"/>
      <c r="I328" s="109">
        <v>1814.4</v>
      </c>
      <c r="J328" s="96">
        <v>1648.4</v>
      </c>
      <c r="K328" s="96">
        <v>1609.2</v>
      </c>
      <c r="L328" s="96">
        <f t="shared" si="29"/>
        <v>97.62193642319825</v>
      </c>
    </row>
    <row r="329" spans="1:12">
      <c r="A329" s="25">
        <v>312</v>
      </c>
      <c r="B329" s="53" t="s">
        <v>28</v>
      </c>
      <c r="C329" s="34">
        <v>901</v>
      </c>
      <c r="D329" s="1">
        <v>1003</v>
      </c>
      <c r="E329" s="17"/>
      <c r="F329" s="2"/>
      <c r="G329" s="107"/>
      <c r="H329" s="108"/>
      <c r="I329" s="97">
        <f>I330+I341+I349</f>
        <v>24190.399999999998</v>
      </c>
      <c r="J329" s="97">
        <f>J330+J341+J349</f>
        <v>25064.5</v>
      </c>
      <c r="K329" s="97">
        <f>K330+K341+K349</f>
        <v>21799.9</v>
      </c>
      <c r="L329" s="93">
        <f t="shared" si="29"/>
        <v>86.975203973747739</v>
      </c>
    </row>
    <row r="330" spans="1:12" ht="25.5">
      <c r="A330" s="25">
        <v>313</v>
      </c>
      <c r="B330" s="53" t="s">
        <v>402</v>
      </c>
      <c r="C330" s="33">
        <v>901</v>
      </c>
      <c r="D330" s="1">
        <v>1003</v>
      </c>
      <c r="E330" s="2" t="s">
        <v>83</v>
      </c>
      <c r="F330" s="2"/>
      <c r="G330" s="107"/>
      <c r="H330" s="108"/>
      <c r="I330" s="97">
        <f>I331</f>
        <v>23637.599999999999</v>
      </c>
      <c r="J330" s="97">
        <f>J331</f>
        <v>24900.6</v>
      </c>
      <c r="K330" s="97">
        <f>K331</f>
        <v>21642.7</v>
      </c>
      <c r="L330" s="93">
        <f t="shared" si="29"/>
        <v>86.91637952499137</v>
      </c>
    </row>
    <row r="331" spans="1:12" ht="25.5">
      <c r="A331" s="25">
        <v>314</v>
      </c>
      <c r="B331" s="53" t="s">
        <v>233</v>
      </c>
      <c r="C331" s="34">
        <v>901</v>
      </c>
      <c r="D331" s="1">
        <v>1003</v>
      </c>
      <c r="E331" s="2" t="s">
        <v>149</v>
      </c>
      <c r="F331" s="2"/>
      <c r="G331" s="107"/>
      <c r="H331" s="108"/>
      <c r="I331" s="98">
        <f>I332+I338+I335</f>
        <v>23637.599999999999</v>
      </c>
      <c r="J331" s="98">
        <f>J332+J338+J335</f>
        <v>24900.6</v>
      </c>
      <c r="K331" s="98">
        <f>K332+K338+K335</f>
        <v>21642.7</v>
      </c>
      <c r="L331" s="93">
        <f t="shared" si="29"/>
        <v>86.91637952499137</v>
      </c>
    </row>
    <row r="332" spans="1:12" ht="127.5">
      <c r="A332" s="25">
        <v>315</v>
      </c>
      <c r="B332" s="53" t="s">
        <v>234</v>
      </c>
      <c r="C332" s="33">
        <v>901</v>
      </c>
      <c r="D332" s="1">
        <v>1003</v>
      </c>
      <c r="E332" s="2" t="s">
        <v>150</v>
      </c>
      <c r="F332" s="4"/>
      <c r="G332" s="107"/>
      <c r="H332" s="108"/>
      <c r="I332" s="97">
        <f>I334+I333</f>
        <v>2803</v>
      </c>
      <c r="J332" s="97">
        <f>J334+J333</f>
        <v>2803</v>
      </c>
      <c r="K332" s="97">
        <f>K334+K333</f>
        <v>2793.2</v>
      </c>
      <c r="L332" s="93">
        <f t="shared" si="29"/>
        <v>99.650374598644305</v>
      </c>
    </row>
    <row r="333" spans="1:12" ht="38.25">
      <c r="A333" s="25">
        <v>316</v>
      </c>
      <c r="B333" s="62" t="s">
        <v>398</v>
      </c>
      <c r="C333" s="33">
        <v>901</v>
      </c>
      <c r="D333" s="3">
        <v>1003</v>
      </c>
      <c r="E333" s="4" t="s">
        <v>150</v>
      </c>
      <c r="F333" s="4" t="s">
        <v>86</v>
      </c>
      <c r="G333" s="107"/>
      <c r="H333" s="108"/>
      <c r="I333" s="109">
        <v>10</v>
      </c>
      <c r="J333" s="96">
        <v>41.9</v>
      </c>
      <c r="K333" s="96">
        <v>40.200000000000003</v>
      </c>
      <c r="L333" s="96">
        <f t="shared" si="29"/>
        <v>95.942720763723159</v>
      </c>
    </row>
    <row r="334" spans="1:12">
      <c r="A334" s="25">
        <v>317</v>
      </c>
      <c r="B334" s="55" t="s">
        <v>46</v>
      </c>
      <c r="C334" s="33">
        <v>901</v>
      </c>
      <c r="D334" s="3">
        <v>1003</v>
      </c>
      <c r="E334" s="4" t="s">
        <v>150</v>
      </c>
      <c r="F334" s="4" t="s">
        <v>45</v>
      </c>
      <c r="G334" s="107"/>
      <c r="H334" s="108"/>
      <c r="I334" s="113">
        <v>2793</v>
      </c>
      <c r="J334" s="96">
        <v>2761.1</v>
      </c>
      <c r="K334" s="96">
        <v>2753</v>
      </c>
      <c r="L334" s="96">
        <f t="shared" si="29"/>
        <v>99.706638658505682</v>
      </c>
    </row>
    <row r="335" spans="1:12" ht="131.25" customHeight="1">
      <c r="A335" s="25">
        <v>318</v>
      </c>
      <c r="B335" s="53" t="s">
        <v>235</v>
      </c>
      <c r="C335" s="34">
        <v>901</v>
      </c>
      <c r="D335" s="1">
        <v>1003</v>
      </c>
      <c r="E335" s="17" t="s">
        <v>151</v>
      </c>
      <c r="F335" s="4"/>
      <c r="G335" s="107"/>
      <c r="H335" s="108"/>
      <c r="I335" s="97">
        <f>I337+I336</f>
        <v>6148.6</v>
      </c>
      <c r="J335" s="97">
        <f>J337+J336</f>
        <v>6148.6</v>
      </c>
      <c r="K335" s="97">
        <f>K337+K336</f>
        <v>2942.7</v>
      </c>
      <c r="L335" s="93">
        <f t="shared" si="29"/>
        <v>47.859675373255698</v>
      </c>
    </row>
    <row r="336" spans="1:12" ht="38.25">
      <c r="A336" s="25">
        <v>319</v>
      </c>
      <c r="B336" s="62" t="s">
        <v>398</v>
      </c>
      <c r="C336" s="33">
        <v>901</v>
      </c>
      <c r="D336" s="3">
        <v>1003</v>
      </c>
      <c r="E336" s="4" t="s">
        <v>151</v>
      </c>
      <c r="F336" s="4" t="s">
        <v>86</v>
      </c>
      <c r="G336" s="107"/>
      <c r="H336" s="108"/>
      <c r="I336" s="109">
        <v>85</v>
      </c>
      <c r="J336" s="96">
        <v>85</v>
      </c>
      <c r="K336" s="96">
        <v>34.1</v>
      </c>
      <c r="L336" s="96">
        <f t="shared" si="29"/>
        <v>40.117647058823529</v>
      </c>
    </row>
    <row r="337" spans="1:12">
      <c r="A337" s="25">
        <v>320</v>
      </c>
      <c r="B337" s="55" t="s">
        <v>46</v>
      </c>
      <c r="C337" s="34">
        <v>901</v>
      </c>
      <c r="D337" s="3">
        <v>1003</v>
      </c>
      <c r="E337" s="4" t="s">
        <v>151</v>
      </c>
      <c r="F337" s="4" t="s">
        <v>45</v>
      </c>
      <c r="G337" s="107"/>
      <c r="H337" s="108"/>
      <c r="I337" s="113">
        <v>6063.6</v>
      </c>
      <c r="J337" s="96">
        <v>6063.6</v>
      </c>
      <c r="K337" s="96">
        <v>2908.6</v>
      </c>
      <c r="L337" s="96">
        <f t="shared" si="29"/>
        <v>47.968203707368559</v>
      </c>
    </row>
    <row r="338" spans="1:12" ht="153.75" customHeight="1">
      <c r="A338" s="25">
        <v>321</v>
      </c>
      <c r="B338" s="53" t="s">
        <v>236</v>
      </c>
      <c r="C338" s="33">
        <v>901</v>
      </c>
      <c r="D338" s="1">
        <v>1003</v>
      </c>
      <c r="E338" s="2" t="s">
        <v>152</v>
      </c>
      <c r="F338" s="4"/>
      <c r="G338" s="107"/>
      <c r="H338" s="108"/>
      <c r="I338" s="98">
        <f>I340+I339</f>
        <v>14686</v>
      </c>
      <c r="J338" s="98">
        <f>J340+J339</f>
        <v>15949</v>
      </c>
      <c r="K338" s="98">
        <f>K340+K339</f>
        <v>15906.8</v>
      </c>
      <c r="L338" s="93">
        <f t="shared" si="29"/>
        <v>99.735406608564787</v>
      </c>
    </row>
    <row r="339" spans="1:12" ht="31.5" customHeight="1">
      <c r="A339" s="25">
        <v>322</v>
      </c>
      <c r="B339" s="62" t="s">
        <v>398</v>
      </c>
      <c r="C339" s="34">
        <v>901</v>
      </c>
      <c r="D339" s="3">
        <v>1003</v>
      </c>
      <c r="E339" s="4" t="s">
        <v>152</v>
      </c>
      <c r="F339" s="4" t="s">
        <v>86</v>
      </c>
      <c r="G339" s="107"/>
      <c r="H339" s="108"/>
      <c r="I339" s="113">
        <v>203</v>
      </c>
      <c r="J339" s="96">
        <v>203</v>
      </c>
      <c r="K339" s="96">
        <v>201.4</v>
      </c>
      <c r="L339" s="96">
        <f t="shared" si="29"/>
        <v>99.21182266009852</v>
      </c>
    </row>
    <row r="340" spans="1:12">
      <c r="A340" s="25">
        <v>323</v>
      </c>
      <c r="B340" s="55" t="s">
        <v>46</v>
      </c>
      <c r="C340" s="34">
        <v>901</v>
      </c>
      <c r="D340" s="3">
        <v>1003</v>
      </c>
      <c r="E340" s="4" t="s">
        <v>152</v>
      </c>
      <c r="F340" s="4" t="s">
        <v>45</v>
      </c>
      <c r="G340" s="107"/>
      <c r="H340" s="108"/>
      <c r="I340" s="113">
        <v>14483</v>
      </c>
      <c r="J340" s="96">
        <v>15746</v>
      </c>
      <c r="K340" s="96">
        <v>15705.4</v>
      </c>
      <c r="L340" s="96">
        <f t="shared" si="29"/>
        <v>99.742156738219222</v>
      </c>
    </row>
    <row r="341" spans="1:12" ht="25.5">
      <c r="A341" s="25">
        <v>324</v>
      </c>
      <c r="B341" s="53" t="s">
        <v>402</v>
      </c>
      <c r="C341" s="33">
        <v>901</v>
      </c>
      <c r="D341" s="1">
        <v>1003</v>
      </c>
      <c r="E341" s="45" t="s">
        <v>83</v>
      </c>
      <c r="F341" s="13"/>
      <c r="G341" s="107"/>
      <c r="H341" s="108"/>
      <c r="I341" s="100">
        <f>I342+I346</f>
        <v>532.79999999999995</v>
      </c>
      <c r="J341" s="100">
        <f>J342+J346</f>
        <v>143.9</v>
      </c>
      <c r="K341" s="100">
        <f>K342+K346</f>
        <v>143.9</v>
      </c>
      <c r="L341" s="93">
        <f t="shared" si="29"/>
        <v>100</v>
      </c>
    </row>
    <row r="342" spans="1:12" ht="38.25">
      <c r="A342" s="25">
        <v>325</v>
      </c>
      <c r="B342" s="53" t="s">
        <v>279</v>
      </c>
      <c r="C342" s="33">
        <v>901</v>
      </c>
      <c r="D342" s="1">
        <v>1003</v>
      </c>
      <c r="E342" s="45" t="s">
        <v>316</v>
      </c>
      <c r="F342" s="4"/>
      <c r="G342" s="107"/>
      <c r="H342" s="108"/>
      <c r="I342" s="100">
        <f>I343</f>
        <v>144</v>
      </c>
      <c r="J342" s="100">
        <f>J343</f>
        <v>143.9</v>
      </c>
      <c r="K342" s="100">
        <f>K343</f>
        <v>143.9</v>
      </c>
      <c r="L342" s="93">
        <f t="shared" si="29"/>
        <v>100</v>
      </c>
    </row>
    <row r="343" spans="1:12" ht="25.5">
      <c r="A343" s="25">
        <v>326</v>
      </c>
      <c r="B343" s="53" t="s">
        <v>318</v>
      </c>
      <c r="C343" s="33">
        <v>901</v>
      </c>
      <c r="D343" s="1">
        <v>1003</v>
      </c>
      <c r="E343" s="70" t="s">
        <v>317</v>
      </c>
      <c r="F343" s="4"/>
      <c r="G343" s="106"/>
      <c r="H343" s="104"/>
      <c r="I343" s="100">
        <f>I344+I345</f>
        <v>144</v>
      </c>
      <c r="J343" s="100">
        <f>J344+J345</f>
        <v>143.9</v>
      </c>
      <c r="K343" s="100">
        <f>K344+K345</f>
        <v>143.9</v>
      </c>
      <c r="L343" s="93">
        <f t="shared" si="29"/>
        <v>100</v>
      </c>
    </row>
    <row r="344" spans="1:12">
      <c r="A344" s="25">
        <v>327</v>
      </c>
      <c r="B344" s="55" t="s">
        <v>46</v>
      </c>
      <c r="C344" s="34">
        <v>901</v>
      </c>
      <c r="D344" s="3">
        <v>1003</v>
      </c>
      <c r="E344" s="72" t="s">
        <v>317</v>
      </c>
      <c r="F344" s="10" t="s">
        <v>45</v>
      </c>
      <c r="G344" s="106"/>
      <c r="H344" s="104"/>
      <c r="I344" s="109">
        <v>7.2</v>
      </c>
      <c r="J344" s="96">
        <v>59.7</v>
      </c>
      <c r="K344" s="96">
        <v>59.7</v>
      </c>
      <c r="L344" s="96">
        <f t="shared" si="29"/>
        <v>100</v>
      </c>
    </row>
    <row r="345" spans="1:12" ht="38.25">
      <c r="A345" s="25">
        <v>328</v>
      </c>
      <c r="B345" s="62" t="s">
        <v>398</v>
      </c>
      <c r="C345" s="34">
        <v>901</v>
      </c>
      <c r="D345" s="3">
        <v>1003</v>
      </c>
      <c r="E345" s="72" t="s">
        <v>317</v>
      </c>
      <c r="F345" s="4" t="s">
        <v>86</v>
      </c>
      <c r="G345" s="107"/>
      <c r="H345" s="108"/>
      <c r="I345" s="109">
        <v>136.80000000000001</v>
      </c>
      <c r="J345" s="96">
        <v>84.2</v>
      </c>
      <c r="K345" s="96">
        <v>84.2</v>
      </c>
      <c r="L345" s="96">
        <f t="shared" si="29"/>
        <v>100</v>
      </c>
    </row>
    <row r="346" spans="1:12" ht="25.5">
      <c r="A346" s="25">
        <v>329</v>
      </c>
      <c r="B346" s="53" t="s">
        <v>339</v>
      </c>
      <c r="C346" s="68">
        <v>901</v>
      </c>
      <c r="D346" s="46">
        <v>1003</v>
      </c>
      <c r="E346" s="70" t="s">
        <v>319</v>
      </c>
      <c r="F346" s="67"/>
      <c r="G346" s="107"/>
      <c r="H346" s="108"/>
      <c r="I346" s="97">
        <f t="shared" ref="I346:K347" si="31">I347</f>
        <v>388.8</v>
      </c>
      <c r="J346" s="97">
        <f t="shared" si="31"/>
        <v>0</v>
      </c>
      <c r="K346" s="97">
        <f t="shared" si="31"/>
        <v>0</v>
      </c>
      <c r="L346" s="93">
        <v>0</v>
      </c>
    </row>
    <row r="347" spans="1:12" ht="38.25">
      <c r="A347" s="25">
        <v>330</v>
      </c>
      <c r="B347" s="53" t="s">
        <v>335</v>
      </c>
      <c r="C347" s="68">
        <v>901</v>
      </c>
      <c r="D347" s="46">
        <v>1003</v>
      </c>
      <c r="E347" s="70" t="s">
        <v>320</v>
      </c>
      <c r="F347" s="67"/>
      <c r="G347" s="107"/>
      <c r="H347" s="108"/>
      <c r="I347" s="97">
        <f t="shared" si="31"/>
        <v>388.8</v>
      </c>
      <c r="J347" s="97">
        <f t="shared" si="31"/>
        <v>0</v>
      </c>
      <c r="K347" s="97">
        <f t="shared" si="31"/>
        <v>0</v>
      </c>
      <c r="L347" s="93">
        <v>0</v>
      </c>
    </row>
    <row r="348" spans="1:12" ht="25.5">
      <c r="A348" s="25">
        <v>331</v>
      </c>
      <c r="B348" s="55" t="s">
        <v>48</v>
      </c>
      <c r="C348" s="65">
        <v>901</v>
      </c>
      <c r="D348" s="66">
        <v>1003</v>
      </c>
      <c r="E348" s="72" t="s">
        <v>320</v>
      </c>
      <c r="F348" s="67" t="s">
        <v>47</v>
      </c>
      <c r="G348" s="107"/>
      <c r="H348" s="108"/>
      <c r="I348" s="109">
        <v>388.8</v>
      </c>
      <c r="J348" s="96">
        <v>0</v>
      </c>
      <c r="K348" s="96">
        <v>0</v>
      </c>
      <c r="L348" s="96">
        <v>0</v>
      </c>
    </row>
    <row r="349" spans="1:12" ht="63.75">
      <c r="A349" s="25">
        <v>332</v>
      </c>
      <c r="B349" s="74" t="s">
        <v>337</v>
      </c>
      <c r="C349" s="68">
        <v>901</v>
      </c>
      <c r="D349" s="46">
        <v>1003</v>
      </c>
      <c r="E349" s="70" t="s">
        <v>255</v>
      </c>
      <c r="F349" s="70"/>
      <c r="G349" s="107"/>
      <c r="H349" s="108"/>
      <c r="I349" s="97">
        <f>I350</f>
        <v>20</v>
      </c>
      <c r="J349" s="97">
        <f>J350</f>
        <v>20</v>
      </c>
      <c r="K349" s="97">
        <f>K350</f>
        <v>13.3</v>
      </c>
      <c r="L349" s="93">
        <f t="shared" si="29"/>
        <v>66.5</v>
      </c>
    </row>
    <row r="350" spans="1:12" ht="38.25">
      <c r="A350" s="25">
        <v>333</v>
      </c>
      <c r="B350" s="73" t="s">
        <v>54</v>
      </c>
      <c r="C350" s="65">
        <v>901</v>
      </c>
      <c r="D350" s="66">
        <v>1003</v>
      </c>
      <c r="E350" s="72" t="s">
        <v>255</v>
      </c>
      <c r="F350" s="72" t="s">
        <v>53</v>
      </c>
      <c r="G350" s="107"/>
      <c r="H350" s="108"/>
      <c r="I350" s="109">
        <v>20</v>
      </c>
      <c r="J350" s="96">
        <v>20</v>
      </c>
      <c r="K350" s="96">
        <v>13.3</v>
      </c>
      <c r="L350" s="96">
        <f t="shared" si="29"/>
        <v>66.5</v>
      </c>
    </row>
    <row r="351" spans="1:12">
      <c r="A351" s="25">
        <v>334</v>
      </c>
      <c r="B351" s="53" t="s">
        <v>39</v>
      </c>
      <c r="C351" s="33">
        <v>901</v>
      </c>
      <c r="D351" s="1">
        <v>1006</v>
      </c>
      <c r="E351" s="10"/>
      <c r="F351" s="8"/>
      <c r="G351" s="107"/>
      <c r="H351" s="108"/>
      <c r="I351" s="97">
        <f t="shared" ref="I351:K352" si="32">I352</f>
        <v>2386.4</v>
      </c>
      <c r="J351" s="97">
        <f t="shared" si="32"/>
        <v>2386.4</v>
      </c>
      <c r="K351" s="97">
        <f t="shared" si="32"/>
        <v>1711.4</v>
      </c>
      <c r="L351" s="93">
        <f t="shared" si="29"/>
        <v>71.714716728126049</v>
      </c>
    </row>
    <row r="352" spans="1:12" ht="25.5">
      <c r="A352" s="25">
        <v>335</v>
      </c>
      <c r="B352" s="53" t="s">
        <v>402</v>
      </c>
      <c r="C352" s="33">
        <v>901</v>
      </c>
      <c r="D352" s="1">
        <v>1006</v>
      </c>
      <c r="E352" s="2" t="s">
        <v>83</v>
      </c>
      <c r="F352" s="2"/>
      <c r="G352" s="107"/>
      <c r="H352" s="108"/>
      <c r="I352" s="97">
        <f t="shared" si="32"/>
        <v>2386.4</v>
      </c>
      <c r="J352" s="97">
        <f t="shared" si="32"/>
        <v>2386.4</v>
      </c>
      <c r="K352" s="97">
        <f t="shared" si="32"/>
        <v>1711.4</v>
      </c>
      <c r="L352" s="93">
        <f t="shared" si="29"/>
        <v>71.714716728126049</v>
      </c>
    </row>
    <row r="353" spans="1:12" ht="25.5">
      <c r="A353" s="25">
        <v>336</v>
      </c>
      <c r="B353" s="53" t="s">
        <v>338</v>
      </c>
      <c r="C353" s="33">
        <v>901</v>
      </c>
      <c r="D353" s="1">
        <v>1006</v>
      </c>
      <c r="E353" s="2" t="s">
        <v>149</v>
      </c>
      <c r="F353" s="2"/>
      <c r="G353" s="107"/>
      <c r="H353" s="108"/>
      <c r="I353" s="97">
        <f>I354+I357</f>
        <v>2386.4</v>
      </c>
      <c r="J353" s="97">
        <f>J354+J357</f>
        <v>2386.4</v>
      </c>
      <c r="K353" s="97">
        <f>K354+K357</f>
        <v>1711.4</v>
      </c>
      <c r="L353" s="93">
        <f t="shared" si="29"/>
        <v>71.714716728126049</v>
      </c>
    </row>
    <row r="354" spans="1:12" ht="135" customHeight="1">
      <c r="A354" s="25">
        <v>337</v>
      </c>
      <c r="B354" s="53" t="s">
        <v>237</v>
      </c>
      <c r="C354" s="33">
        <v>901</v>
      </c>
      <c r="D354" s="1">
        <v>1006</v>
      </c>
      <c r="E354" s="17" t="s">
        <v>151</v>
      </c>
      <c r="F354" s="2"/>
      <c r="G354" s="107"/>
      <c r="H354" s="108"/>
      <c r="I354" s="97">
        <f>I355+I356</f>
        <v>685.4</v>
      </c>
      <c r="J354" s="97">
        <f>J355+J356</f>
        <v>685.4</v>
      </c>
      <c r="K354" s="97">
        <f>K355+K356</f>
        <v>332</v>
      </c>
      <c r="L354" s="93">
        <f t="shared" si="29"/>
        <v>48.438867814414941</v>
      </c>
    </row>
    <row r="355" spans="1:12" ht="25.5">
      <c r="A355" s="25">
        <v>338</v>
      </c>
      <c r="B355" s="55" t="s">
        <v>397</v>
      </c>
      <c r="C355" s="34">
        <v>901</v>
      </c>
      <c r="D355" s="3">
        <v>1006</v>
      </c>
      <c r="E355" s="30" t="s">
        <v>151</v>
      </c>
      <c r="F355" s="4" t="s">
        <v>49</v>
      </c>
      <c r="G355" s="107"/>
      <c r="H355" s="108"/>
      <c r="I355" s="109">
        <v>270.39999999999998</v>
      </c>
      <c r="J355" s="96">
        <v>270.39999999999998</v>
      </c>
      <c r="K355" s="96">
        <v>179.8</v>
      </c>
      <c r="L355" s="96">
        <f t="shared" si="29"/>
        <v>66.4940828402367</v>
      </c>
    </row>
    <row r="356" spans="1:12" ht="38.25">
      <c r="A356" s="25">
        <v>339</v>
      </c>
      <c r="B356" s="62" t="s">
        <v>398</v>
      </c>
      <c r="C356" s="34">
        <v>901</v>
      </c>
      <c r="D356" s="3">
        <v>1006</v>
      </c>
      <c r="E356" s="30" t="s">
        <v>151</v>
      </c>
      <c r="F356" s="4" t="s">
        <v>86</v>
      </c>
      <c r="G356" s="107"/>
      <c r="H356" s="108"/>
      <c r="I356" s="109">
        <v>415</v>
      </c>
      <c r="J356" s="96">
        <v>415</v>
      </c>
      <c r="K356" s="96">
        <v>152.19999999999999</v>
      </c>
      <c r="L356" s="96">
        <f t="shared" si="29"/>
        <v>36.674698795180724</v>
      </c>
    </row>
    <row r="357" spans="1:12" ht="153" customHeight="1">
      <c r="A357" s="25">
        <v>340</v>
      </c>
      <c r="B357" s="53" t="s">
        <v>238</v>
      </c>
      <c r="C357" s="33">
        <v>901</v>
      </c>
      <c r="D357" s="1">
        <v>1006</v>
      </c>
      <c r="E357" s="2" t="s">
        <v>152</v>
      </c>
      <c r="F357" s="2"/>
      <c r="G357" s="107"/>
      <c r="H357" s="108"/>
      <c r="I357" s="98">
        <f>I358+I359</f>
        <v>1701</v>
      </c>
      <c r="J357" s="98">
        <f>J358+J359</f>
        <v>1701</v>
      </c>
      <c r="K357" s="98">
        <f>K358+K359</f>
        <v>1379.4</v>
      </c>
      <c r="L357" s="93">
        <f t="shared" si="29"/>
        <v>81.093474426807759</v>
      </c>
    </row>
    <row r="358" spans="1:12" ht="25.5">
      <c r="A358" s="25">
        <v>341</v>
      </c>
      <c r="B358" s="55" t="s">
        <v>397</v>
      </c>
      <c r="C358" s="34">
        <v>901</v>
      </c>
      <c r="D358" s="3">
        <v>1006</v>
      </c>
      <c r="E358" s="4" t="s">
        <v>152</v>
      </c>
      <c r="F358" s="4" t="s">
        <v>49</v>
      </c>
      <c r="G358" s="107"/>
      <c r="H358" s="108"/>
      <c r="I358" s="116">
        <v>890</v>
      </c>
      <c r="J358" s="96">
        <v>890</v>
      </c>
      <c r="K358" s="96">
        <v>804.9</v>
      </c>
      <c r="L358" s="96">
        <f t="shared" si="29"/>
        <v>90.438202247191015</v>
      </c>
    </row>
    <row r="359" spans="1:12" ht="38.25">
      <c r="A359" s="25">
        <v>342</v>
      </c>
      <c r="B359" s="62" t="s">
        <v>398</v>
      </c>
      <c r="C359" s="34">
        <v>901</v>
      </c>
      <c r="D359" s="3">
        <v>1006</v>
      </c>
      <c r="E359" s="4" t="s">
        <v>152</v>
      </c>
      <c r="F359" s="4" t="s">
        <v>86</v>
      </c>
      <c r="G359" s="107"/>
      <c r="H359" s="108"/>
      <c r="I359" s="109">
        <v>811</v>
      </c>
      <c r="J359" s="96">
        <v>811</v>
      </c>
      <c r="K359" s="96">
        <v>574.5</v>
      </c>
      <c r="L359" s="96">
        <f t="shared" si="29"/>
        <v>70.838471023427857</v>
      </c>
    </row>
    <row r="360" spans="1:12" ht="15.75">
      <c r="A360" s="25">
        <v>343</v>
      </c>
      <c r="B360" s="54" t="s">
        <v>34</v>
      </c>
      <c r="C360" s="33">
        <v>901</v>
      </c>
      <c r="D360" s="1">
        <v>1100</v>
      </c>
      <c r="E360" s="8"/>
      <c r="F360" s="8"/>
      <c r="G360" s="107"/>
      <c r="H360" s="108"/>
      <c r="I360" s="97">
        <f>I362</f>
        <v>4307.3</v>
      </c>
      <c r="J360" s="97">
        <f>J362</f>
        <v>5336.0700000000006</v>
      </c>
      <c r="K360" s="97">
        <f>K362</f>
        <v>4886.0700000000006</v>
      </c>
      <c r="L360" s="93">
        <f t="shared" si="29"/>
        <v>91.566827271756182</v>
      </c>
    </row>
    <row r="361" spans="1:12" ht="15.75">
      <c r="A361" s="25">
        <v>344</v>
      </c>
      <c r="B361" s="54" t="s">
        <v>401</v>
      </c>
      <c r="C361" s="33">
        <v>901</v>
      </c>
      <c r="D361" s="1">
        <v>1102</v>
      </c>
      <c r="E361" s="8"/>
      <c r="F361" s="8"/>
      <c r="G361" s="107"/>
      <c r="H361" s="108"/>
      <c r="I361" s="97">
        <f>SUM(I362)</f>
        <v>4307.3</v>
      </c>
      <c r="J361" s="97">
        <f>SUM(J362)</f>
        <v>5336.0700000000006</v>
      </c>
      <c r="K361" s="97">
        <f>SUM(K362)</f>
        <v>4886.0700000000006</v>
      </c>
      <c r="L361" s="93">
        <f t="shared" si="29"/>
        <v>91.566827271756182</v>
      </c>
    </row>
    <row r="362" spans="1:12" ht="25.5">
      <c r="A362" s="25">
        <v>345</v>
      </c>
      <c r="B362" s="53" t="s">
        <v>402</v>
      </c>
      <c r="C362" s="33">
        <v>901</v>
      </c>
      <c r="D362" s="1">
        <v>1102</v>
      </c>
      <c r="E362" s="2" t="s">
        <v>83</v>
      </c>
      <c r="F362" s="2"/>
      <c r="G362" s="107"/>
      <c r="H362" s="108"/>
      <c r="I362" s="97">
        <f t="shared" ref="I362:K362" si="33">I363</f>
        <v>4307.3</v>
      </c>
      <c r="J362" s="97">
        <f t="shared" si="33"/>
        <v>5336.0700000000006</v>
      </c>
      <c r="K362" s="97">
        <f t="shared" si="33"/>
        <v>4886.0700000000006</v>
      </c>
      <c r="L362" s="93">
        <f t="shared" si="29"/>
        <v>91.566827271756182</v>
      </c>
    </row>
    <row r="363" spans="1:12" ht="51">
      <c r="A363" s="25">
        <v>346</v>
      </c>
      <c r="B363" s="60" t="s">
        <v>181</v>
      </c>
      <c r="C363" s="33">
        <v>901</v>
      </c>
      <c r="D363" s="1">
        <v>1102</v>
      </c>
      <c r="E363" s="2" t="s">
        <v>361</v>
      </c>
      <c r="F363" s="2"/>
      <c r="G363" s="107"/>
      <c r="H363" s="108"/>
      <c r="I363" s="97">
        <f>I366+I370+I364+I373</f>
        <v>4307.3</v>
      </c>
      <c r="J363" s="97">
        <f>J366+J370+J364+J373</f>
        <v>5336.0700000000006</v>
      </c>
      <c r="K363" s="97">
        <f>K366+K370+K364+K373</f>
        <v>4886.0700000000006</v>
      </c>
      <c r="L363" s="93">
        <f t="shared" si="29"/>
        <v>91.566827271756182</v>
      </c>
    </row>
    <row r="364" spans="1:12" ht="38.25">
      <c r="A364" s="25">
        <v>347</v>
      </c>
      <c r="B364" s="76" t="s">
        <v>332</v>
      </c>
      <c r="C364" s="33">
        <v>901</v>
      </c>
      <c r="D364" s="1">
        <v>1102</v>
      </c>
      <c r="E364" s="2" t="s">
        <v>333</v>
      </c>
      <c r="F364" s="2"/>
      <c r="G364" s="107"/>
      <c r="H364" s="108"/>
      <c r="I364" s="97">
        <f>I365</f>
        <v>105</v>
      </c>
      <c r="J364" s="97">
        <f>J365</f>
        <v>117</v>
      </c>
      <c r="K364" s="97">
        <f>K365</f>
        <v>112.6</v>
      </c>
      <c r="L364" s="93">
        <f t="shared" si="29"/>
        <v>96.239316239316224</v>
      </c>
    </row>
    <row r="365" spans="1:12" ht="38.25">
      <c r="A365" s="25">
        <v>348</v>
      </c>
      <c r="B365" s="62" t="s">
        <v>398</v>
      </c>
      <c r="C365" s="34">
        <v>901</v>
      </c>
      <c r="D365" s="3">
        <v>1102</v>
      </c>
      <c r="E365" s="4" t="s">
        <v>333</v>
      </c>
      <c r="F365" s="4" t="s">
        <v>86</v>
      </c>
      <c r="G365" s="107"/>
      <c r="H365" s="108"/>
      <c r="I365" s="109">
        <v>105</v>
      </c>
      <c r="J365" s="96">
        <v>117</v>
      </c>
      <c r="K365" s="96">
        <v>112.6</v>
      </c>
      <c r="L365" s="96">
        <f t="shared" si="29"/>
        <v>96.239316239316224</v>
      </c>
    </row>
    <row r="366" spans="1:12" ht="25.5">
      <c r="A366" s="25">
        <v>349</v>
      </c>
      <c r="B366" s="53" t="s">
        <v>239</v>
      </c>
      <c r="C366" s="33">
        <v>901</v>
      </c>
      <c r="D366" s="1">
        <v>1102</v>
      </c>
      <c r="E366" s="2" t="s">
        <v>153</v>
      </c>
      <c r="F366" s="2"/>
      <c r="G366" s="107"/>
      <c r="H366" s="108"/>
      <c r="I366" s="97">
        <f>I367+I368+I369</f>
        <v>3889.3</v>
      </c>
      <c r="J366" s="97">
        <f>J367+J368+J369</f>
        <v>4453.5</v>
      </c>
      <c r="K366" s="97">
        <f>K367+K368+K369</f>
        <v>4099.3999999999996</v>
      </c>
      <c r="L366" s="93">
        <f t="shared" si="29"/>
        <v>92.048950263837426</v>
      </c>
    </row>
    <row r="367" spans="1:12">
      <c r="A367" s="25">
        <v>350</v>
      </c>
      <c r="B367" s="55" t="s">
        <v>167</v>
      </c>
      <c r="C367" s="34">
        <v>901</v>
      </c>
      <c r="D367" s="3">
        <v>1102</v>
      </c>
      <c r="E367" s="4" t="s">
        <v>153</v>
      </c>
      <c r="F367" s="4" t="s">
        <v>43</v>
      </c>
      <c r="G367" s="107"/>
      <c r="H367" s="108"/>
      <c r="I367" s="116">
        <v>3294.3</v>
      </c>
      <c r="J367" s="96">
        <v>3440.9</v>
      </c>
      <c r="K367" s="96">
        <v>3440.1</v>
      </c>
      <c r="L367" s="96">
        <f t="shared" si="29"/>
        <v>99.976750268825015</v>
      </c>
    </row>
    <row r="368" spans="1:12" ht="25.5">
      <c r="A368" s="25">
        <v>351</v>
      </c>
      <c r="B368" s="55" t="s">
        <v>240</v>
      </c>
      <c r="C368" s="34">
        <v>901</v>
      </c>
      <c r="D368" s="3">
        <v>1102</v>
      </c>
      <c r="E368" s="4" t="s">
        <v>153</v>
      </c>
      <c r="F368" s="4" t="s">
        <v>86</v>
      </c>
      <c r="G368" s="107"/>
      <c r="H368" s="108"/>
      <c r="I368" s="116">
        <v>595</v>
      </c>
      <c r="J368" s="96">
        <v>1002.7</v>
      </c>
      <c r="K368" s="96">
        <v>649.4</v>
      </c>
      <c r="L368" s="96">
        <f t="shared" si="29"/>
        <v>64.765134137827857</v>
      </c>
    </row>
    <row r="369" spans="1:16">
      <c r="A369" s="25">
        <v>352</v>
      </c>
      <c r="B369" s="57" t="s">
        <v>357</v>
      </c>
      <c r="C369" s="34">
        <v>901</v>
      </c>
      <c r="D369" s="3">
        <v>1102</v>
      </c>
      <c r="E369" s="4" t="s">
        <v>153</v>
      </c>
      <c r="F369" s="4" t="s">
        <v>358</v>
      </c>
      <c r="G369" s="107"/>
      <c r="H369" s="108"/>
      <c r="I369" s="116">
        <v>0</v>
      </c>
      <c r="J369" s="96">
        <v>9.9</v>
      </c>
      <c r="K369" s="96">
        <v>9.9</v>
      </c>
      <c r="L369" s="96">
        <f t="shared" si="29"/>
        <v>100</v>
      </c>
    </row>
    <row r="370" spans="1:16" ht="25.5">
      <c r="A370" s="25">
        <v>353</v>
      </c>
      <c r="B370" s="53" t="s">
        <v>241</v>
      </c>
      <c r="C370" s="33">
        <v>901</v>
      </c>
      <c r="D370" s="1">
        <v>1102</v>
      </c>
      <c r="E370" s="2" t="s">
        <v>154</v>
      </c>
      <c r="F370" s="2"/>
      <c r="G370" s="107"/>
      <c r="H370" s="108"/>
      <c r="I370" s="100">
        <f t="shared" ref="I370:K371" si="34">I371</f>
        <v>313</v>
      </c>
      <c r="J370" s="100">
        <f t="shared" si="34"/>
        <v>224.77</v>
      </c>
      <c r="K370" s="100">
        <f t="shared" si="34"/>
        <v>224.77</v>
      </c>
      <c r="L370" s="93">
        <f t="shared" si="29"/>
        <v>100</v>
      </c>
    </row>
    <row r="371" spans="1:16" ht="25.5">
      <c r="A371" s="25">
        <v>354</v>
      </c>
      <c r="B371" s="53" t="s">
        <v>242</v>
      </c>
      <c r="C371" s="33">
        <v>901</v>
      </c>
      <c r="D371" s="1">
        <v>1102</v>
      </c>
      <c r="E371" s="2" t="s">
        <v>155</v>
      </c>
      <c r="F371" s="4"/>
      <c r="G371" s="107"/>
      <c r="H371" s="108"/>
      <c r="I371" s="100">
        <f t="shared" si="34"/>
        <v>313</v>
      </c>
      <c r="J371" s="100">
        <f t="shared" si="34"/>
        <v>224.77</v>
      </c>
      <c r="K371" s="100">
        <f t="shared" si="34"/>
        <v>224.77</v>
      </c>
      <c r="L371" s="93">
        <f t="shared" si="29"/>
        <v>100</v>
      </c>
    </row>
    <row r="372" spans="1:16" ht="25.5">
      <c r="A372" s="25">
        <v>355</v>
      </c>
      <c r="B372" s="55" t="s">
        <v>240</v>
      </c>
      <c r="C372" s="34">
        <v>901</v>
      </c>
      <c r="D372" s="3">
        <v>1102</v>
      </c>
      <c r="E372" s="4" t="s">
        <v>155</v>
      </c>
      <c r="F372" s="4" t="s">
        <v>86</v>
      </c>
      <c r="G372" s="107"/>
      <c r="H372" s="108"/>
      <c r="I372" s="116">
        <v>313</v>
      </c>
      <c r="J372" s="96">
        <v>224.77</v>
      </c>
      <c r="K372" s="96">
        <v>224.77</v>
      </c>
      <c r="L372" s="96">
        <f t="shared" si="29"/>
        <v>100</v>
      </c>
      <c r="P372" s="62"/>
    </row>
    <row r="373" spans="1:16">
      <c r="A373" s="25">
        <v>356</v>
      </c>
      <c r="B373" s="53" t="s">
        <v>359</v>
      </c>
      <c r="C373" s="33">
        <v>901</v>
      </c>
      <c r="D373" s="1">
        <v>1102</v>
      </c>
      <c r="E373" s="2" t="s">
        <v>360</v>
      </c>
      <c r="F373" s="4"/>
      <c r="G373" s="107"/>
      <c r="H373" s="108"/>
      <c r="I373" s="100">
        <f>SUM(I374:I375)</f>
        <v>0</v>
      </c>
      <c r="J373" s="100">
        <f>SUM(J374:J375)</f>
        <v>540.79999999999995</v>
      </c>
      <c r="K373" s="100">
        <f>SUM(K374:K375)</f>
        <v>449.29999999999995</v>
      </c>
      <c r="L373" s="93">
        <f>K373/J373*100</f>
        <v>83.080621301775153</v>
      </c>
    </row>
    <row r="374" spans="1:16">
      <c r="A374" s="25">
        <v>357</v>
      </c>
      <c r="B374" s="55" t="s">
        <v>168</v>
      </c>
      <c r="C374" s="34">
        <v>901</v>
      </c>
      <c r="D374" s="3">
        <v>1102</v>
      </c>
      <c r="E374" s="4" t="s">
        <v>360</v>
      </c>
      <c r="F374" s="4" t="s">
        <v>56</v>
      </c>
      <c r="G374" s="107"/>
      <c r="H374" s="108"/>
      <c r="I374" s="116">
        <v>0</v>
      </c>
      <c r="J374" s="96">
        <v>99.9</v>
      </c>
      <c r="K374" s="96">
        <v>99.9</v>
      </c>
      <c r="L374" s="96">
        <f t="shared" si="29"/>
        <v>100</v>
      </c>
    </row>
    <row r="375" spans="1:16" ht="25.5">
      <c r="A375" s="25">
        <v>358</v>
      </c>
      <c r="B375" s="55" t="s">
        <v>240</v>
      </c>
      <c r="C375" s="34">
        <v>901</v>
      </c>
      <c r="D375" s="3">
        <v>1102</v>
      </c>
      <c r="E375" s="4" t="s">
        <v>360</v>
      </c>
      <c r="F375" s="4" t="s">
        <v>86</v>
      </c>
      <c r="G375" s="107"/>
      <c r="H375" s="108"/>
      <c r="I375" s="116">
        <v>0</v>
      </c>
      <c r="J375" s="96">
        <v>440.9</v>
      </c>
      <c r="K375" s="96">
        <v>349.4</v>
      </c>
      <c r="L375" s="96">
        <f>K375/J375*100</f>
        <v>79.246994783397597</v>
      </c>
    </row>
    <row r="376" spans="1:16" ht="15.75">
      <c r="A376" s="25">
        <v>359</v>
      </c>
      <c r="B376" s="54" t="s">
        <v>59</v>
      </c>
      <c r="C376" s="33">
        <v>901</v>
      </c>
      <c r="D376" s="1">
        <v>1200</v>
      </c>
      <c r="E376" s="2"/>
      <c r="F376" s="2"/>
      <c r="G376" s="107"/>
      <c r="H376" s="108"/>
      <c r="I376" s="100">
        <f>I378</f>
        <v>230</v>
      </c>
      <c r="J376" s="100">
        <f>J378</f>
        <v>233</v>
      </c>
      <c r="K376" s="100">
        <f>K378</f>
        <v>191.6</v>
      </c>
      <c r="L376" s="93">
        <f t="shared" si="29"/>
        <v>82.231759656652358</v>
      </c>
    </row>
    <row r="377" spans="1:16" ht="15.75">
      <c r="A377" s="25">
        <v>360</v>
      </c>
      <c r="B377" s="54" t="s">
        <v>399</v>
      </c>
      <c r="C377" s="33">
        <v>901</v>
      </c>
      <c r="D377" s="1">
        <v>1202</v>
      </c>
      <c r="E377" s="2"/>
      <c r="F377" s="2"/>
      <c r="G377" s="107"/>
      <c r="H377" s="108"/>
      <c r="I377" s="100">
        <f>SUM(I378)</f>
        <v>230</v>
      </c>
      <c r="J377" s="100">
        <f>SUM(J378)</f>
        <v>233</v>
      </c>
      <c r="K377" s="100">
        <f>SUM(K378)</f>
        <v>191.6</v>
      </c>
      <c r="L377" s="93">
        <f t="shared" si="29"/>
        <v>82.231759656652358</v>
      </c>
    </row>
    <row r="378" spans="1:16" ht="25.5">
      <c r="A378" s="25">
        <v>361</v>
      </c>
      <c r="B378" s="53" t="s">
        <v>402</v>
      </c>
      <c r="C378" s="33">
        <v>901</v>
      </c>
      <c r="D378" s="1">
        <v>1202</v>
      </c>
      <c r="E378" s="2" t="s">
        <v>83</v>
      </c>
      <c r="F378" s="2"/>
      <c r="G378" s="107"/>
      <c r="H378" s="108"/>
      <c r="I378" s="100">
        <f>I379</f>
        <v>230</v>
      </c>
      <c r="J378" s="100">
        <f t="shared" ref="J378:K380" si="35">J379</f>
        <v>233</v>
      </c>
      <c r="K378" s="100">
        <f t="shared" si="35"/>
        <v>191.6</v>
      </c>
      <c r="L378" s="93">
        <f t="shared" si="29"/>
        <v>82.231759656652358</v>
      </c>
    </row>
    <row r="379" spans="1:16">
      <c r="A379" s="25">
        <v>362</v>
      </c>
      <c r="B379" s="53" t="s">
        <v>164</v>
      </c>
      <c r="C379" s="33">
        <v>901</v>
      </c>
      <c r="D379" s="1">
        <v>1202</v>
      </c>
      <c r="E379" s="2" t="s">
        <v>89</v>
      </c>
      <c r="F379" s="2"/>
      <c r="G379" s="107"/>
      <c r="H379" s="108"/>
      <c r="I379" s="100">
        <f>I380</f>
        <v>230</v>
      </c>
      <c r="J379" s="100">
        <f t="shared" si="35"/>
        <v>233</v>
      </c>
      <c r="K379" s="100">
        <f t="shared" si="35"/>
        <v>191.6</v>
      </c>
      <c r="L379" s="93">
        <f t="shared" si="29"/>
        <v>82.231759656652358</v>
      </c>
    </row>
    <row r="380" spans="1:16" ht="38.25">
      <c r="A380" s="25">
        <v>363</v>
      </c>
      <c r="B380" s="53" t="s">
        <v>243</v>
      </c>
      <c r="C380" s="33">
        <v>901</v>
      </c>
      <c r="D380" s="1">
        <v>1202</v>
      </c>
      <c r="E380" s="2" t="s">
        <v>156</v>
      </c>
      <c r="F380" s="2"/>
      <c r="G380" s="107"/>
      <c r="H380" s="108"/>
      <c r="I380" s="100">
        <f>I381</f>
        <v>230</v>
      </c>
      <c r="J380" s="100">
        <f t="shared" si="35"/>
        <v>233</v>
      </c>
      <c r="K380" s="100">
        <f t="shared" si="35"/>
        <v>191.6</v>
      </c>
      <c r="L380" s="93">
        <f t="shared" si="29"/>
        <v>82.231759656652358</v>
      </c>
    </row>
    <row r="381" spans="1:16" ht="38.25">
      <c r="A381" s="25">
        <v>364</v>
      </c>
      <c r="B381" s="55" t="s">
        <v>54</v>
      </c>
      <c r="C381" s="34">
        <v>901</v>
      </c>
      <c r="D381" s="3">
        <v>1202</v>
      </c>
      <c r="E381" s="4" t="s">
        <v>156</v>
      </c>
      <c r="F381" s="4" t="s">
        <v>53</v>
      </c>
      <c r="G381" s="107"/>
      <c r="H381" s="108"/>
      <c r="I381" s="116">
        <v>230</v>
      </c>
      <c r="J381" s="96">
        <v>233</v>
      </c>
      <c r="K381" s="96">
        <v>191.6</v>
      </c>
      <c r="L381" s="96">
        <f t="shared" si="29"/>
        <v>82.231759656652358</v>
      </c>
    </row>
    <row r="382" spans="1:16" ht="31.5">
      <c r="A382" s="25">
        <v>365</v>
      </c>
      <c r="B382" s="54" t="s">
        <v>5</v>
      </c>
      <c r="C382" s="33">
        <v>901</v>
      </c>
      <c r="D382" s="1">
        <v>1300</v>
      </c>
      <c r="E382" s="4"/>
      <c r="F382" s="4"/>
      <c r="G382" s="107"/>
      <c r="H382" s="108"/>
      <c r="I382" s="100">
        <f>I384</f>
        <v>1.5</v>
      </c>
      <c r="J382" s="100">
        <f>J384</f>
        <v>1.5</v>
      </c>
      <c r="K382" s="100">
        <f>K384</f>
        <v>0.8</v>
      </c>
      <c r="L382" s="93">
        <f t="shared" si="29"/>
        <v>53.333333333333336</v>
      </c>
    </row>
    <row r="383" spans="1:16" ht="31.5">
      <c r="A383" s="25">
        <v>366</v>
      </c>
      <c r="B383" s="54" t="s">
        <v>400</v>
      </c>
      <c r="C383" s="33">
        <v>901</v>
      </c>
      <c r="D383" s="1">
        <v>1301</v>
      </c>
      <c r="E383" s="4"/>
      <c r="F383" s="4"/>
      <c r="G383" s="107"/>
      <c r="H383" s="108"/>
      <c r="I383" s="100">
        <f>SUM(I384)</f>
        <v>1.5</v>
      </c>
      <c r="J383" s="100">
        <f>SUM(J384)</f>
        <v>1.5</v>
      </c>
      <c r="K383" s="100">
        <f>SUM(K384)</f>
        <v>0.8</v>
      </c>
      <c r="L383" s="93">
        <f>SUM(L384)</f>
        <v>53.333333333333336</v>
      </c>
    </row>
    <row r="384" spans="1:16" ht="25.5">
      <c r="A384" s="25">
        <v>367</v>
      </c>
      <c r="B384" s="53" t="s">
        <v>402</v>
      </c>
      <c r="C384" s="33">
        <v>901</v>
      </c>
      <c r="D384" s="1">
        <v>1300</v>
      </c>
      <c r="E384" s="2" t="s">
        <v>83</v>
      </c>
      <c r="F384" s="2"/>
      <c r="G384" s="107"/>
      <c r="H384" s="108"/>
      <c r="I384" s="97">
        <f>I385</f>
        <v>1.5</v>
      </c>
      <c r="J384" s="97">
        <f t="shared" ref="J384:K386" si="36">J385</f>
        <v>1.5</v>
      </c>
      <c r="K384" s="97">
        <f t="shared" si="36"/>
        <v>0.8</v>
      </c>
      <c r="L384" s="93">
        <f t="shared" si="29"/>
        <v>53.333333333333336</v>
      </c>
    </row>
    <row r="385" spans="1:12">
      <c r="A385" s="25">
        <v>368</v>
      </c>
      <c r="B385" s="53" t="s">
        <v>164</v>
      </c>
      <c r="C385" s="33">
        <v>901</v>
      </c>
      <c r="D385" s="1">
        <v>1301</v>
      </c>
      <c r="E385" s="2" t="s">
        <v>89</v>
      </c>
      <c r="F385" s="2"/>
      <c r="G385" s="107"/>
      <c r="H385" s="108"/>
      <c r="I385" s="97">
        <f>I386</f>
        <v>1.5</v>
      </c>
      <c r="J385" s="97">
        <f t="shared" si="36"/>
        <v>1.5</v>
      </c>
      <c r="K385" s="97">
        <f t="shared" si="36"/>
        <v>0.8</v>
      </c>
      <c r="L385" s="93">
        <f t="shared" si="29"/>
        <v>53.333333333333336</v>
      </c>
    </row>
    <row r="386" spans="1:12" ht="25.5">
      <c r="A386" s="25">
        <v>369</v>
      </c>
      <c r="B386" s="53" t="s">
        <v>246</v>
      </c>
      <c r="C386" s="33">
        <v>901</v>
      </c>
      <c r="D386" s="1">
        <v>1301</v>
      </c>
      <c r="E386" s="2" t="s">
        <v>158</v>
      </c>
      <c r="F386" s="2"/>
      <c r="G386" s="107"/>
      <c r="H386" s="108"/>
      <c r="I386" s="97">
        <f>I387</f>
        <v>1.5</v>
      </c>
      <c r="J386" s="97">
        <f t="shared" si="36"/>
        <v>1.5</v>
      </c>
      <c r="K386" s="97">
        <f t="shared" si="36"/>
        <v>0.8</v>
      </c>
      <c r="L386" s="93">
        <f t="shared" ref="L386:L439" si="37">K386/J386*100</f>
        <v>53.333333333333336</v>
      </c>
    </row>
    <row r="387" spans="1:12" ht="25.5">
      <c r="A387" s="25">
        <v>370</v>
      </c>
      <c r="B387" s="55" t="s">
        <v>42</v>
      </c>
      <c r="C387" s="34">
        <v>901</v>
      </c>
      <c r="D387" s="3">
        <v>1301</v>
      </c>
      <c r="E387" s="4" t="s">
        <v>158</v>
      </c>
      <c r="F387" s="4" t="s">
        <v>41</v>
      </c>
      <c r="G387" s="107"/>
      <c r="H387" s="108"/>
      <c r="I387" s="109">
        <v>1.5</v>
      </c>
      <c r="J387" s="96">
        <v>1.5</v>
      </c>
      <c r="K387" s="96">
        <v>0.8</v>
      </c>
      <c r="L387" s="96">
        <f t="shared" si="37"/>
        <v>53.333333333333336</v>
      </c>
    </row>
    <row r="388" spans="1:12" ht="31.5">
      <c r="A388" s="25">
        <v>371</v>
      </c>
      <c r="B388" s="54" t="s">
        <v>61</v>
      </c>
      <c r="C388" s="33">
        <v>912</v>
      </c>
      <c r="D388" s="3"/>
      <c r="E388" s="4"/>
      <c r="F388" s="4"/>
      <c r="G388" s="107"/>
      <c r="H388" s="108"/>
      <c r="I388" s="101">
        <f>I389+I393+I397+I400+I404</f>
        <v>2266</v>
      </c>
      <c r="J388" s="101">
        <f>J389+J393+J397+J400+J404</f>
        <v>2196</v>
      </c>
      <c r="K388" s="101">
        <f>K389+K393+K397+K400+K404</f>
        <v>2160.6999999999998</v>
      </c>
      <c r="L388" s="93">
        <f t="shared" si="37"/>
        <v>98.39253187613842</v>
      </c>
    </row>
    <row r="389" spans="1:12" ht="25.5">
      <c r="A389" s="25">
        <v>372</v>
      </c>
      <c r="B389" s="53" t="s">
        <v>66</v>
      </c>
      <c r="C389" s="33">
        <v>912</v>
      </c>
      <c r="D389" s="1">
        <v>102</v>
      </c>
      <c r="E389" s="4"/>
      <c r="F389" s="4"/>
      <c r="G389" s="107"/>
      <c r="H389" s="108"/>
      <c r="I389" s="101">
        <f>I390</f>
        <v>1119</v>
      </c>
      <c r="J389" s="101">
        <f t="shared" ref="J389:K391" si="38">J390</f>
        <v>977.4</v>
      </c>
      <c r="K389" s="101">
        <f t="shared" si="38"/>
        <v>977.3</v>
      </c>
      <c r="L389" s="93">
        <f t="shared" si="37"/>
        <v>99.989768774299165</v>
      </c>
    </row>
    <row r="390" spans="1:12">
      <c r="A390" s="25">
        <v>373</v>
      </c>
      <c r="B390" s="53" t="s">
        <v>79</v>
      </c>
      <c r="C390" s="33">
        <v>912</v>
      </c>
      <c r="D390" s="1">
        <v>102</v>
      </c>
      <c r="E390" s="2" t="s">
        <v>75</v>
      </c>
      <c r="F390" s="2"/>
      <c r="G390" s="107"/>
      <c r="H390" s="108"/>
      <c r="I390" s="97">
        <f>I391</f>
        <v>1119</v>
      </c>
      <c r="J390" s="97">
        <f t="shared" si="38"/>
        <v>977.4</v>
      </c>
      <c r="K390" s="97">
        <f t="shared" si="38"/>
        <v>977.3</v>
      </c>
      <c r="L390" s="93">
        <f t="shared" si="37"/>
        <v>99.989768774299165</v>
      </c>
    </row>
    <row r="391" spans="1:12">
      <c r="A391" s="25">
        <v>374</v>
      </c>
      <c r="B391" s="53" t="s">
        <v>32</v>
      </c>
      <c r="C391" s="33">
        <v>912</v>
      </c>
      <c r="D391" s="1">
        <v>102</v>
      </c>
      <c r="E391" s="2" t="s">
        <v>248</v>
      </c>
      <c r="F391" s="2"/>
      <c r="G391" s="107"/>
      <c r="H391" s="108"/>
      <c r="I391" s="97">
        <f>I392</f>
        <v>1119</v>
      </c>
      <c r="J391" s="97">
        <f t="shared" si="38"/>
        <v>977.4</v>
      </c>
      <c r="K391" s="97">
        <f t="shared" si="38"/>
        <v>977.3</v>
      </c>
      <c r="L391" s="93">
        <f t="shared" si="37"/>
        <v>99.989768774299165</v>
      </c>
    </row>
    <row r="392" spans="1:12" ht="25.5">
      <c r="A392" s="25">
        <v>375</v>
      </c>
      <c r="B392" s="55" t="s">
        <v>397</v>
      </c>
      <c r="C392" s="34">
        <v>912</v>
      </c>
      <c r="D392" s="3">
        <v>102</v>
      </c>
      <c r="E392" s="4" t="s">
        <v>248</v>
      </c>
      <c r="F392" s="4" t="s">
        <v>49</v>
      </c>
      <c r="G392" s="107"/>
      <c r="H392" s="108"/>
      <c r="I392" s="109">
        <v>1119</v>
      </c>
      <c r="J392" s="96">
        <v>977.4</v>
      </c>
      <c r="K392" s="96">
        <v>977.3</v>
      </c>
      <c r="L392" s="96">
        <f t="shared" si="37"/>
        <v>99.989768774299165</v>
      </c>
    </row>
    <row r="393" spans="1:12" ht="38.25">
      <c r="A393" s="25">
        <v>376</v>
      </c>
      <c r="B393" s="53" t="s">
        <v>29</v>
      </c>
      <c r="C393" s="33">
        <v>912</v>
      </c>
      <c r="D393" s="1">
        <v>103</v>
      </c>
      <c r="E393" s="2"/>
      <c r="F393" s="2"/>
      <c r="G393" s="107"/>
      <c r="H393" s="108"/>
      <c r="I393" s="97">
        <f>I394</f>
        <v>917</v>
      </c>
      <c r="J393" s="97">
        <f t="shared" ref="J393:K395" si="39">J394</f>
        <v>1058.5999999999999</v>
      </c>
      <c r="K393" s="97">
        <f t="shared" si="39"/>
        <v>1023.4</v>
      </c>
      <c r="L393" s="93">
        <f t="shared" si="37"/>
        <v>96.674853580200278</v>
      </c>
    </row>
    <row r="394" spans="1:12">
      <c r="A394" s="25">
        <v>377</v>
      </c>
      <c r="B394" s="53" t="s">
        <v>79</v>
      </c>
      <c r="C394" s="33">
        <v>912</v>
      </c>
      <c r="D394" s="7">
        <v>103</v>
      </c>
      <c r="E394" s="15" t="s">
        <v>75</v>
      </c>
      <c r="F394" s="8"/>
      <c r="G394" s="107"/>
      <c r="H394" s="108"/>
      <c r="I394" s="97">
        <f>I395</f>
        <v>917</v>
      </c>
      <c r="J394" s="97">
        <f t="shared" si="39"/>
        <v>1058.5999999999999</v>
      </c>
      <c r="K394" s="97">
        <f t="shared" si="39"/>
        <v>1023.4</v>
      </c>
      <c r="L394" s="93">
        <f t="shared" si="37"/>
        <v>96.674853580200278</v>
      </c>
    </row>
    <row r="395" spans="1:12" ht="25.5">
      <c r="A395" s="25">
        <v>378</v>
      </c>
      <c r="B395" s="53" t="s">
        <v>247</v>
      </c>
      <c r="C395" s="33">
        <v>912</v>
      </c>
      <c r="D395" s="7">
        <v>103</v>
      </c>
      <c r="E395" s="15" t="s">
        <v>76</v>
      </c>
      <c r="F395" s="8"/>
      <c r="G395" s="107"/>
      <c r="H395" s="108"/>
      <c r="I395" s="97">
        <f>I396</f>
        <v>917</v>
      </c>
      <c r="J395" s="97">
        <f t="shared" si="39"/>
        <v>1058.5999999999999</v>
      </c>
      <c r="K395" s="97">
        <f t="shared" si="39"/>
        <v>1023.4</v>
      </c>
      <c r="L395" s="93">
        <f t="shared" si="37"/>
        <v>96.674853580200278</v>
      </c>
    </row>
    <row r="396" spans="1:12" ht="25.5">
      <c r="A396" s="25">
        <v>379</v>
      </c>
      <c r="B396" s="55" t="s">
        <v>397</v>
      </c>
      <c r="C396" s="34">
        <v>912</v>
      </c>
      <c r="D396" s="9">
        <v>103</v>
      </c>
      <c r="E396" s="16" t="s">
        <v>76</v>
      </c>
      <c r="F396" s="4" t="s">
        <v>49</v>
      </c>
      <c r="G396" s="107"/>
      <c r="H396" s="108"/>
      <c r="I396" s="109">
        <f>670+80+167</f>
        <v>917</v>
      </c>
      <c r="J396" s="96">
        <v>1058.5999999999999</v>
      </c>
      <c r="K396" s="96">
        <v>1023.4</v>
      </c>
      <c r="L396" s="96">
        <f t="shared" si="37"/>
        <v>96.674853580200278</v>
      </c>
    </row>
    <row r="397" spans="1:12">
      <c r="A397" s="25">
        <v>380</v>
      </c>
      <c r="B397" s="53" t="s">
        <v>79</v>
      </c>
      <c r="C397" s="33">
        <v>912</v>
      </c>
      <c r="D397" s="1">
        <v>113</v>
      </c>
      <c r="E397" s="2" t="s">
        <v>75</v>
      </c>
      <c r="F397" s="4"/>
      <c r="G397" s="107"/>
      <c r="H397" s="108"/>
      <c r="I397" s="101">
        <f t="shared" ref="I397:K398" si="40">I398</f>
        <v>50</v>
      </c>
      <c r="J397" s="101">
        <f t="shared" si="40"/>
        <v>20</v>
      </c>
      <c r="K397" s="101">
        <f t="shared" si="40"/>
        <v>20</v>
      </c>
      <c r="L397" s="93">
        <f t="shared" si="37"/>
        <v>100</v>
      </c>
    </row>
    <row r="398" spans="1:12" ht="25.5">
      <c r="A398" s="25">
        <v>381</v>
      </c>
      <c r="B398" s="56" t="s">
        <v>287</v>
      </c>
      <c r="C398" s="33">
        <v>912</v>
      </c>
      <c r="D398" s="1">
        <v>113</v>
      </c>
      <c r="E398" s="2" t="s">
        <v>96</v>
      </c>
      <c r="F398" s="2"/>
      <c r="G398" s="107"/>
      <c r="H398" s="108"/>
      <c r="I398" s="97">
        <f t="shared" si="40"/>
        <v>50</v>
      </c>
      <c r="J398" s="97">
        <f t="shared" si="40"/>
        <v>20</v>
      </c>
      <c r="K398" s="97">
        <f t="shared" si="40"/>
        <v>20</v>
      </c>
      <c r="L398" s="93">
        <f t="shared" si="37"/>
        <v>100</v>
      </c>
    </row>
    <row r="399" spans="1:12" ht="38.25">
      <c r="A399" s="25">
        <v>382</v>
      </c>
      <c r="B399" s="62" t="s">
        <v>398</v>
      </c>
      <c r="C399" s="34">
        <v>912</v>
      </c>
      <c r="D399" s="3">
        <v>113</v>
      </c>
      <c r="E399" s="4" t="s">
        <v>96</v>
      </c>
      <c r="F399" s="4" t="s">
        <v>86</v>
      </c>
      <c r="G399" s="107"/>
      <c r="H399" s="108"/>
      <c r="I399" s="109">
        <f>130-80</f>
        <v>50</v>
      </c>
      <c r="J399" s="96">
        <v>20</v>
      </c>
      <c r="K399" s="96">
        <v>20</v>
      </c>
      <c r="L399" s="96">
        <f t="shared" si="37"/>
        <v>100</v>
      </c>
    </row>
    <row r="400" spans="1:12">
      <c r="A400" s="25">
        <v>383</v>
      </c>
      <c r="B400" s="53" t="s">
        <v>60</v>
      </c>
      <c r="C400" s="33">
        <v>912</v>
      </c>
      <c r="D400" s="1">
        <v>1202</v>
      </c>
      <c r="E400" s="2"/>
      <c r="F400" s="2"/>
      <c r="G400" s="107"/>
      <c r="H400" s="108"/>
      <c r="I400" s="101">
        <f>I401</f>
        <v>140</v>
      </c>
      <c r="J400" s="101">
        <f t="shared" ref="J400:K402" si="41">J401</f>
        <v>140</v>
      </c>
      <c r="K400" s="101">
        <f t="shared" si="41"/>
        <v>140</v>
      </c>
      <c r="L400" s="93">
        <f t="shared" si="37"/>
        <v>100</v>
      </c>
    </row>
    <row r="401" spans="1:12">
      <c r="A401" s="25">
        <v>384</v>
      </c>
      <c r="B401" s="53" t="s">
        <v>79</v>
      </c>
      <c r="C401" s="33">
        <v>912</v>
      </c>
      <c r="D401" s="1">
        <v>1202</v>
      </c>
      <c r="E401" s="2" t="s">
        <v>75</v>
      </c>
      <c r="F401" s="4"/>
      <c r="G401" s="107"/>
      <c r="H401" s="108"/>
      <c r="I401" s="101">
        <f>I402</f>
        <v>140</v>
      </c>
      <c r="J401" s="101">
        <f t="shared" si="41"/>
        <v>140</v>
      </c>
      <c r="K401" s="101">
        <f t="shared" si="41"/>
        <v>140</v>
      </c>
      <c r="L401" s="93">
        <f t="shared" si="37"/>
        <v>100</v>
      </c>
    </row>
    <row r="402" spans="1:12" ht="25.5">
      <c r="A402" s="25">
        <v>385</v>
      </c>
      <c r="B402" s="53" t="s">
        <v>244</v>
      </c>
      <c r="C402" s="33">
        <v>912</v>
      </c>
      <c r="D402" s="1">
        <v>1202</v>
      </c>
      <c r="E402" s="2" t="s">
        <v>157</v>
      </c>
      <c r="F402" s="4"/>
      <c r="G402" s="107"/>
      <c r="H402" s="108"/>
      <c r="I402" s="101">
        <f>I403</f>
        <v>140</v>
      </c>
      <c r="J402" s="101">
        <f t="shared" si="41"/>
        <v>140</v>
      </c>
      <c r="K402" s="101">
        <f t="shared" si="41"/>
        <v>140</v>
      </c>
      <c r="L402" s="93">
        <f t="shared" si="37"/>
        <v>100</v>
      </c>
    </row>
    <row r="403" spans="1:12" ht="38.25">
      <c r="A403" s="25">
        <v>386</v>
      </c>
      <c r="B403" s="55" t="s">
        <v>245</v>
      </c>
      <c r="C403" s="34">
        <v>912</v>
      </c>
      <c r="D403" s="3">
        <v>1202</v>
      </c>
      <c r="E403" s="4" t="s">
        <v>157</v>
      </c>
      <c r="F403" s="4" t="s">
        <v>53</v>
      </c>
      <c r="G403" s="107"/>
      <c r="H403" s="108"/>
      <c r="I403" s="117">
        <f>140</f>
        <v>140</v>
      </c>
      <c r="J403" s="96">
        <v>140</v>
      </c>
      <c r="K403" s="96">
        <v>140</v>
      </c>
      <c r="L403" s="96">
        <f t="shared" si="37"/>
        <v>100</v>
      </c>
    </row>
    <row r="404" spans="1:12" ht="39.75" customHeight="1">
      <c r="A404" s="25">
        <v>387</v>
      </c>
      <c r="B404" s="56" t="s">
        <v>290</v>
      </c>
      <c r="C404" s="33">
        <v>912</v>
      </c>
      <c r="D404" s="1">
        <v>113</v>
      </c>
      <c r="E404" s="2" t="s">
        <v>281</v>
      </c>
      <c r="F404" s="4"/>
      <c r="G404" s="107"/>
      <c r="H404" s="108"/>
      <c r="I404" s="101">
        <f>I405</f>
        <v>40</v>
      </c>
      <c r="J404" s="101">
        <f t="shared" ref="J404:K406" si="42">J405</f>
        <v>0</v>
      </c>
      <c r="K404" s="101">
        <f t="shared" si="42"/>
        <v>0</v>
      </c>
      <c r="L404" s="93">
        <v>0</v>
      </c>
    </row>
    <row r="405" spans="1:12" ht="38.25">
      <c r="A405" s="80">
        <v>388</v>
      </c>
      <c r="B405" s="56" t="s">
        <v>165</v>
      </c>
      <c r="C405" s="33">
        <v>912</v>
      </c>
      <c r="D405" s="1">
        <v>113</v>
      </c>
      <c r="E405" s="2" t="s">
        <v>285</v>
      </c>
      <c r="F405" s="4"/>
      <c r="G405" s="107"/>
      <c r="H405" s="108"/>
      <c r="I405" s="101">
        <f>I406</f>
        <v>40</v>
      </c>
      <c r="J405" s="101">
        <f t="shared" si="42"/>
        <v>0</v>
      </c>
      <c r="K405" s="101">
        <f t="shared" si="42"/>
        <v>0</v>
      </c>
      <c r="L405" s="93">
        <v>0</v>
      </c>
    </row>
    <row r="406" spans="1:12" ht="25.5">
      <c r="A406" s="80">
        <v>389</v>
      </c>
      <c r="B406" s="53" t="s">
        <v>291</v>
      </c>
      <c r="C406" s="33">
        <v>912</v>
      </c>
      <c r="D406" s="1">
        <v>113</v>
      </c>
      <c r="E406" s="2" t="s">
        <v>286</v>
      </c>
      <c r="F406" s="4"/>
      <c r="G406" s="107"/>
      <c r="H406" s="108"/>
      <c r="I406" s="101">
        <f>I407</f>
        <v>40</v>
      </c>
      <c r="J406" s="101">
        <f t="shared" si="42"/>
        <v>0</v>
      </c>
      <c r="K406" s="101">
        <f t="shared" si="42"/>
        <v>0</v>
      </c>
      <c r="L406" s="93">
        <v>0</v>
      </c>
    </row>
    <row r="407" spans="1:12" ht="38.25">
      <c r="A407" s="80">
        <v>390</v>
      </c>
      <c r="B407" s="62" t="s">
        <v>398</v>
      </c>
      <c r="C407" s="34">
        <v>912</v>
      </c>
      <c r="D407" s="3">
        <v>113</v>
      </c>
      <c r="E407" s="4" t="s">
        <v>286</v>
      </c>
      <c r="F407" s="4" t="s">
        <v>86</v>
      </c>
      <c r="G407" s="107"/>
      <c r="H407" s="108"/>
      <c r="I407" s="117">
        <v>40</v>
      </c>
      <c r="J407" s="96">
        <v>0</v>
      </c>
      <c r="K407" s="96">
        <v>0</v>
      </c>
      <c r="L407" s="96">
        <v>0</v>
      </c>
    </row>
    <row r="408" spans="1:12" ht="31.5">
      <c r="A408" s="25">
        <v>391</v>
      </c>
      <c r="B408" s="54" t="s">
        <v>63</v>
      </c>
      <c r="C408" s="14">
        <v>913</v>
      </c>
      <c r="D408" s="105"/>
      <c r="E408" s="105"/>
      <c r="F408" s="105"/>
      <c r="G408" s="106"/>
      <c r="H408" s="104"/>
      <c r="I408" s="28">
        <f>I409</f>
        <v>901.5</v>
      </c>
      <c r="J408" s="28">
        <f>J409</f>
        <v>896.5920000000001</v>
      </c>
      <c r="K408" s="28">
        <f>K409</f>
        <v>896.5920000000001</v>
      </c>
      <c r="L408" s="28">
        <f t="shared" si="37"/>
        <v>100</v>
      </c>
    </row>
    <row r="409" spans="1:12" ht="38.25">
      <c r="A409" s="25">
        <v>392</v>
      </c>
      <c r="B409" s="53" t="s">
        <v>404</v>
      </c>
      <c r="C409" s="33">
        <v>913</v>
      </c>
      <c r="D409" s="29">
        <v>106</v>
      </c>
      <c r="E409" s="105"/>
      <c r="F409" s="105"/>
      <c r="G409" s="88"/>
      <c r="H409" s="89"/>
      <c r="I409" s="102">
        <f>I410+I419</f>
        <v>901.5</v>
      </c>
      <c r="J409" s="102">
        <f>J410+J419</f>
        <v>896.5920000000001</v>
      </c>
      <c r="K409" s="102">
        <f>K410+K419</f>
        <v>896.5920000000001</v>
      </c>
      <c r="L409" s="93">
        <f t="shared" si="37"/>
        <v>100</v>
      </c>
    </row>
    <row r="410" spans="1:12">
      <c r="A410" s="25">
        <v>393</v>
      </c>
      <c r="B410" s="53" t="s">
        <v>79</v>
      </c>
      <c r="C410" s="33">
        <v>913</v>
      </c>
      <c r="D410" s="1">
        <v>106</v>
      </c>
      <c r="E410" s="2" t="s">
        <v>75</v>
      </c>
      <c r="F410" s="2"/>
      <c r="G410" s="107"/>
      <c r="H410" s="108"/>
      <c r="I410" s="97">
        <f>I411+I413+I416</f>
        <v>874</v>
      </c>
      <c r="J410" s="97">
        <f>J411+J413+J416</f>
        <v>867.89200000000005</v>
      </c>
      <c r="K410" s="97">
        <f>K411+K413+K416</f>
        <v>867.89200000000005</v>
      </c>
      <c r="L410" s="93">
        <f t="shared" si="37"/>
        <v>100</v>
      </c>
    </row>
    <row r="411" spans="1:12" ht="25.5">
      <c r="A411" s="25">
        <v>394</v>
      </c>
      <c r="B411" s="53" t="s">
        <v>30</v>
      </c>
      <c r="C411" s="33">
        <v>913</v>
      </c>
      <c r="D411" s="1">
        <v>106</v>
      </c>
      <c r="E411" s="2" t="s">
        <v>249</v>
      </c>
      <c r="F411" s="2"/>
      <c r="G411" s="107"/>
      <c r="H411" s="108"/>
      <c r="I411" s="97">
        <f>I412</f>
        <v>510</v>
      </c>
      <c r="J411" s="97">
        <f>J412</f>
        <v>516.24599999999998</v>
      </c>
      <c r="K411" s="97">
        <f>K412</f>
        <v>516.24599999999998</v>
      </c>
      <c r="L411" s="93">
        <f t="shared" si="37"/>
        <v>100</v>
      </c>
    </row>
    <row r="412" spans="1:12" ht="25.5">
      <c r="A412" s="25">
        <v>395</v>
      </c>
      <c r="B412" s="55" t="s">
        <v>397</v>
      </c>
      <c r="C412" s="34">
        <v>913</v>
      </c>
      <c r="D412" s="3">
        <v>106</v>
      </c>
      <c r="E412" s="4" t="s">
        <v>249</v>
      </c>
      <c r="F412" s="4" t="s">
        <v>49</v>
      </c>
      <c r="G412" s="107"/>
      <c r="H412" s="108"/>
      <c r="I412" s="109">
        <v>510</v>
      </c>
      <c r="J412" s="96">
        <v>516.24599999999998</v>
      </c>
      <c r="K412" s="96">
        <v>516.24599999999998</v>
      </c>
      <c r="L412" s="96">
        <f t="shared" si="37"/>
        <v>100</v>
      </c>
    </row>
    <row r="413" spans="1:12" ht="25.5">
      <c r="A413" s="25">
        <v>396</v>
      </c>
      <c r="B413" s="53" t="s">
        <v>247</v>
      </c>
      <c r="C413" s="33">
        <v>913</v>
      </c>
      <c r="D413" s="1">
        <v>106</v>
      </c>
      <c r="E413" s="2" t="s">
        <v>256</v>
      </c>
      <c r="F413" s="2"/>
      <c r="G413" s="107"/>
      <c r="H413" s="108"/>
      <c r="I413" s="97">
        <f>I414+I415</f>
        <v>344</v>
      </c>
      <c r="J413" s="97">
        <f>J414+J415</f>
        <v>351.64600000000002</v>
      </c>
      <c r="K413" s="97">
        <f>K414+K415</f>
        <v>351.64600000000002</v>
      </c>
      <c r="L413" s="93">
        <f t="shared" si="37"/>
        <v>100</v>
      </c>
    </row>
    <row r="414" spans="1:12" ht="25.5">
      <c r="A414" s="25">
        <v>397</v>
      </c>
      <c r="B414" s="55" t="s">
        <v>397</v>
      </c>
      <c r="C414" s="34">
        <v>913</v>
      </c>
      <c r="D414" s="3">
        <v>106</v>
      </c>
      <c r="E414" s="4" t="s">
        <v>256</v>
      </c>
      <c r="F414" s="4" t="s">
        <v>49</v>
      </c>
      <c r="G414" s="107"/>
      <c r="H414" s="108"/>
      <c r="I414" s="109">
        <v>341</v>
      </c>
      <c r="J414" s="96">
        <v>348.64600000000002</v>
      </c>
      <c r="K414" s="96">
        <v>348.64600000000002</v>
      </c>
      <c r="L414" s="96">
        <f t="shared" si="37"/>
        <v>100</v>
      </c>
    </row>
    <row r="415" spans="1:12" ht="27" customHeight="1">
      <c r="A415" s="25">
        <v>398</v>
      </c>
      <c r="B415" s="62" t="s">
        <v>398</v>
      </c>
      <c r="C415" s="34">
        <v>913</v>
      </c>
      <c r="D415" s="3">
        <v>106</v>
      </c>
      <c r="E415" s="4" t="s">
        <v>256</v>
      </c>
      <c r="F415" s="4" t="s">
        <v>86</v>
      </c>
      <c r="G415" s="107"/>
      <c r="H415" s="108"/>
      <c r="I415" s="109">
        <v>3</v>
      </c>
      <c r="J415" s="96">
        <v>3</v>
      </c>
      <c r="K415" s="96">
        <v>3</v>
      </c>
      <c r="L415" s="96">
        <f t="shared" si="37"/>
        <v>100</v>
      </c>
    </row>
    <row r="416" spans="1:12">
      <c r="A416" s="25">
        <v>399</v>
      </c>
      <c r="B416" s="53" t="s">
        <v>79</v>
      </c>
      <c r="C416" s="33">
        <v>913</v>
      </c>
      <c r="D416" s="1">
        <v>113</v>
      </c>
      <c r="E416" s="2" t="s">
        <v>75</v>
      </c>
      <c r="F416" s="4"/>
      <c r="G416" s="107"/>
      <c r="H416" s="108"/>
      <c r="I416" s="97">
        <f t="shared" ref="I416:K417" si="43">I417</f>
        <v>20</v>
      </c>
      <c r="J416" s="97">
        <f t="shared" si="43"/>
        <v>0</v>
      </c>
      <c r="K416" s="97">
        <f t="shared" si="43"/>
        <v>0</v>
      </c>
      <c r="L416" s="93">
        <v>0</v>
      </c>
    </row>
    <row r="417" spans="1:12" ht="25.5">
      <c r="A417" s="25">
        <v>400</v>
      </c>
      <c r="B417" s="56" t="s">
        <v>287</v>
      </c>
      <c r="C417" s="33">
        <v>913</v>
      </c>
      <c r="D417" s="1">
        <v>113</v>
      </c>
      <c r="E417" s="2" t="s">
        <v>96</v>
      </c>
      <c r="F417" s="2"/>
      <c r="G417" s="107"/>
      <c r="H417" s="108"/>
      <c r="I417" s="97">
        <f t="shared" si="43"/>
        <v>20</v>
      </c>
      <c r="J417" s="97">
        <f t="shared" si="43"/>
        <v>0</v>
      </c>
      <c r="K417" s="97">
        <f t="shared" si="43"/>
        <v>0</v>
      </c>
      <c r="L417" s="93">
        <v>0</v>
      </c>
    </row>
    <row r="418" spans="1:12" ht="38.25">
      <c r="A418" s="25">
        <v>401</v>
      </c>
      <c r="B418" s="62" t="s">
        <v>398</v>
      </c>
      <c r="C418" s="34">
        <v>913</v>
      </c>
      <c r="D418" s="3">
        <v>113</v>
      </c>
      <c r="E418" s="4" t="s">
        <v>96</v>
      </c>
      <c r="F418" s="4" t="s">
        <v>86</v>
      </c>
      <c r="G418" s="107"/>
      <c r="H418" s="108"/>
      <c r="I418" s="109">
        <v>20</v>
      </c>
      <c r="J418" s="96">
        <v>0</v>
      </c>
      <c r="K418" s="96">
        <v>0</v>
      </c>
      <c r="L418" s="96">
        <v>0</v>
      </c>
    </row>
    <row r="419" spans="1:12" ht="36.75" customHeight="1">
      <c r="A419" s="25">
        <v>402</v>
      </c>
      <c r="B419" s="56" t="s">
        <v>290</v>
      </c>
      <c r="C419" s="33">
        <v>913</v>
      </c>
      <c r="D419" s="1">
        <v>113</v>
      </c>
      <c r="E419" s="2" t="s">
        <v>281</v>
      </c>
      <c r="F419" s="4"/>
      <c r="G419" s="107"/>
      <c r="H419" s="108"/>
      <c r="I419" s="97">
        <f>I420</f>
        <v>27.5</v>
      </c>
      <c r="J419" s="97">
        <f t="shared" ref="J419:K420" si="44">J420</f>
        <v>28.7</v>
      </c>
      <c r="K419" s="97">
        <f t="shared" si="44"/>
        <v>28.7</v>
      </c>
      <c r="L419" s="93">
        <f t="shared" si="37"/>
        <v>100</v>
      </c>
    </row>
    <row r="420" spans="1:12" ht="38.25">
      <c r="A420" s="25">
        <v>403</v>
      </c>
      <c r="B420" s="56" t="s">
        <v>165</v>
      </c>
      <c r="C420" s="33">
        <v>913</v>
      </c>
      <c r="D420" s="1">
        <v>113</v>
      </c>
      <c r="E420" s="2" t="s">
        <v>285</v>
      </c>
      <c r="F420" s="4"/>
      <c r="G420" s="48"/>
      <c r="H420" s="49"/>
      <c r="I420" s="97">
        <f>I421</f>
        <v>27.5</v>
      </c>
      <c r="J420" s="97">
        <f t="shared" si="44"/>
        <v>28.7</v>
      </c>
      <c r="K420" s="97">
        <f t="shared" si="44"/>
        <v>28.7</v>
      </c>
      <c r="L420" s="93">
        <f t="shared" si="37"/>
        <v>100</v>
      </c>
    </row>
    <row r="421" spans="1:12" ht="25.5">
      <c r="A421" s="25">
        <v>404</v>
      </c>
      <c r="B421" s="53" t="s">
        <v>291</v>
      </c>
      <c r="C421" s="33">
        <v>913</v>
      </c>
      <c r="D421" s="1">
        <v>113</v>
      </c>
      <c r="E421" s="2" t="s">
        <v>286</v>
      </c>
      <c r="F421" s="4"/>
      <c r="G421" s="107"/>
      <c r="H421" s="108"/>
      <c r="I421" s="97">
        <f>SUM(I422:I423)</f>
        <v>27.5</v>
      </c>
      <c r="J421" s="97">
        <f>SUM(J422:J423)</f>
        <v>28.7</v>
      </c>
      <c r="K421" s="97">
        <f>SUM(K422:K423)</f>
        <v>28.7</v>
      </c>
      <c r="L421" s="93">
        <f>SUM(K421/J421*100)</f>
        <v>100</v>
      </c>
    </row>
    <row r="422" spans="1:12" ht="25.5">
      <c r="A422" s="25">
        <v>405</v>
      </c>
      <c r="B422" s="55" t="s">
        <v>397</v>
      </c>
      <c r="C422" s="34">
        <v>913</v>
      </c>
      <c r="D422" s="3">
        <v>113</v>
      </c>
      <c r="E422" s="4" t="s">
        <v>286</v>
      </c>
      <c r="F422" s="4" t="s">
        <v>49</v>
      </c>
      <c r="G422" s="107"/>
      <c r="H422" s="108"/>
      <c r="I422" s="109">
        <v>1</v>
      </c>
      <c r="J422" s="109">
        <v>1.5</v>
      </c>
      <c r="K422" s="109">
        <v>1.5</v>
      </c>
      <c r="L422" s="118">
        <f>SUM(K422/J422*100)</f>
        <v>100</v>
      </c>
    </row>
    <row r="423" spans="1:12" ht="27.75" customHeight="1">
      <c r="A423" s="25">
        <v>406</v>
      </c>
      <c r="B423" s="62" t="s">
        <v>398</v>
      </c>
      <c r="C423" s="34">
        <v>913</v>
      </c>
      <c r="D423" s="3">
        <v>113</v>
      </c>
      <c r="E423" s="4" t="s">
        <v>286</v>
      </c>
      <c r="F423" s="4" t="s">
        <v>86</v>
      </c>
      <c r="G423" s="107"/>
      <c r="H423" s="108"/>
      <c r="I423" s="109">
        <v>26.5</v>
      </c>
      <c r="J423" s="96">
        <v>27.2</v>
      </c>
      <c r="K423" s="96">
        <v>27.2</v>
      </c>
      <c r="L423" s="96">
        <f t="shared" si="37"/>
        <v>100</v>
      </c>
    </row>
    <row r="424" spans="1:12" ht="35.25" customHeight="1">
      <c r="A424" s="80">
        <v>407</v>
      </c>
      <c r="B424" s="54" t="s">
        <v>347</v>
      </c>
      <c r="C424" s="14">
        <v>918</v>
      </c>
      <c r="D424" s="26"/>
      <c r="E424" s="27"/>
      <c r="F424" s="27"/>
      <c r="G424" s="107"/>
      <c r="H424" s="108"/>
      <c r="I424" s="28">
        <f>I425</f>
        <v>3800</v>
      </c>
      <c r="J424" s="28">
        <f>J425</f>
        <v>3165.8</v>
      </c>
      <c r="K424" s="28">
        <f>K425</f>
        <v>3165.8</v>
      </c>
      <c r="L424" s="28">
        <f>K424/J424*100</f>
        <v>100</v>
      </c>
    </row>
    <row r="425" spans="1:12" ht="27.75" customHeight="1">
      <c r="A425" s="80">
        <v>408</v>
      </c>
      <c r="B425" s="59" t="s">
        <v>288</v>
      </c>
      <c r="C425" s="68">
        <v>918</v>
      </c>
      <c r="D425" s="46">
        <v>107</v>
      </c>
      <c r="E425" s="45"/>
      <c r="F425" s="45"/>
      <c r="G425" s="81"/>
      <c r="H425" s="82"/>
      <c r="I425" s="99">
        <f t="shared" ref="I425:K426" si="45">I426</f>
        <v>3800</v>
      </c>
      <c r="J425" s="99">
        <f t="shared" si="45"/>
        <v>3165.8</v>
      </c>
      <c r="K425" s="99">
        <f t="shared" si="45"/>
        <v>3165.8</v>
      </c>
      <c r="L425" s="99">
        <f>K425/J425*100</f>
        <v>100</v>
      </c>
    </row>
    <row r="426" spans="1:12" ht="27.75" customHeight="1">
      <c r="A426" s="80">
        <v>409</v>
      </c>
      <c r="B426" s="59" t="s">
        <v>79</v>
      </c>
      <c r="C426" s="68">
        <v>918</v>
      </c>
      <c r="D426" s="46">
        <v>107</v>
      </c>
      <c r="E426" s="45" t="s">
        <v>289</v>
      </c>
      <c r="F426" s="67"/>
      <c r="G426" s="114"/>
      <c r="H426" s="115"/>
      <c r="I426" s="99">
        <f t="shared" si="45"/>
        <v>3800</v>
      </c>
      <c r="J426" s="99">
        <f t="shared" si="45"/>
        <v>3165.8</v>
      </c>
      <c r="K426" s="99">
        <f t="shared" si="45"/>
        <v>3165.8</v>
      </c>
      <c r="L426" s="99">
        <f>K426/J426*100</f>
        <v>100</v>
      </c>
    </row>
    <row r="427" spans="1:12" ht="27.75" customHeight="1">
      <c r="A427" s="25">
        <v>410</v>
      </c>
      <c r="B427" s="62" t="s">
        <v>398</v>
      </c>
      <c r="C427" s="65">
        <v>918</v>
      </c>
      <c r="D427" s="66">
        <v>107</v>
      </c>
      <c r="E427" s="67" t="s">
        <v>289</v>
      </c>
      <c r="F427" s="67" t="s">
        <v>86</v>
      </c>
      <c r="G427" s="114"/>
      <c r="H427" s="115"/>
      <c r="I427" s="112">
        <v>3800</v>
      </c>
      <c r="J427" s="112">
        <v>3165.8</v>
      </c>
      <c r="K427" s="112">
        <v>3165.8</v>
      </c>
      <c r="L427" s="112">
        <f>K427/J427*100</f>
        <v>100</v>
      </c>
    </row>
    <row r="428" spans="1:12" ht="31.5">
      <c r="A428" s="25">
        <v>411</v>
      </c>
      <c r="B428" s="54" t="s">
        <v>67</v>
      </c>
      <c r="C428" s="14">
        <v>919</v>
      </c>
      <c r="D428" s="26"/>
      <c r="E428" s="27"/>
      <c r="F428" s="27"/>
      <c r="G428" s="107"/>
      <c r="H428" s="108"/>
      <c r="I428" s="28">
        <f>I429</f>
        <v>3630</v>
      </c>
      <c r="J428" s="28">
        <f>J429</f>
        <v>3309.8999999999996</v>
      </c>
      <c r="K428" s="28">
        <f>K429</f>
        <v>3270.3999999999996</v>
      </c>
      <c r="L428" s="93">
        <f t="shared" si="37"/>
        <v>98.806610471615457</v>
      </c>
    </row>
    <row r="429" spans="1:12" ht="38.25">
      <c r="A429" s="25">
        <v>412</v>
      </c>
      <c r="B429" s="53" t="s">
        <v>404</v>
      </c>
      <c r="C429" s="38">
        <v>919</v>
      </c>
      <c r="D429" s="29">
        <v>106</v>
      </c>
      <c r="E429" s="27"/>
      <c r="F429" s="27"/>
      <c r="G429" s="107"/>
      <c r="H429" s="108"/>
      <c r="I429" s="101">
        <f>I430+I435</f>
        <v>3630</v>
      </c>
      <c r="J429" s="101">
        <f>J430+J435</f>
        <v>3309.8999999999996</v>
      </c>
      <c r="K429" s="101">
        <f>K430+K435</f>
        <v>3270.3999999999996</v>
      </c>
      <c r="L429" s="93">
        <f t="shared" si="37"/>
        <v>98.806610471615457</v>
      </c>
    </row>
    <row r="430" spans="1:12" ht="38.25" customHeight="1">
      <c r="A430" s="25">
        <v>413</v>
      </c>
      <c r="B430" s="60" t="s">
        <v>250</v>
      </c>
      <c r="C430" s="38">
        <v>919</v>
      </c>
      <c r="D430" s="1">
        <v>106</v>
      </c>
      <c r="E430" s="2" t="s">
        <v>282</v>
      </c>
      <c r="F430" s="2"/>
      <c r="G430" s="107"/>
      <c r="H430" s="108"/>
      <c r="I430" s="97">
        <f t="shared" ref="I430:K431" si="46">I431</f>
        <v>3590</v>
      </c>
      <c r="J430" s="97">
        <f t="shared" si="46"/>
        <v>3271.3999999999996</v>
      </c>
      <c r="K430" s="97">
        <f t="shared" si="46"/>
        <v>3231.8999999999996</v>
      </c>
      <c r="L430" s="93">
        <f t="shared" si="37"/>
        <v>98.792565873937761</v>
      </c>
    </row>
    <row r="431" spans="1:12" ht="38.25">
      <c r="A431" s="25">
        <v>414</v>
      </c>
      <c r="B431" s="63" t="s">
        <v>334</v>
      </c>
      <c r="C431" s="38">
        <v>919</v>
      </c>
      <c r="D431" s="1">
        <v>106</v>
      </c>
      <c r="E431" s="2" t="s">
        <v>283</v>
      </c>
      <c r="F431" s="2"/>
      <c r="G431" s="107"/>
      <c r="H431" s="108"/>
      <c r="I431" s="97">
        <f t="shared" si="46"/>
        <v>3590</v>
      </c>
      <c r="J431" s="97">
        <f t="shared" si="46"/>
        <v>3271.3999999999996</v>
      </c>
      <c r="K431" s="97">
        <f t="shared" si="46"/>
        <v>3231.8999999999996</v>
      </c>
      <c r="L431" s="93">
        <f t="shared" si="37"/>
        <v>98.792565873937761</v>
      </c>
    </row>
    <row r="432" spans="1:12" ht="33" customHeight="1">
      <c r="A432" s="25">
        <v>415</v>
      </c>
      <c r="B432" s="53" t="s">
        <v>251</v>
      </c>
      <c r="C432" s="38">
        <v>919</v>
      </c>
      <c r="D432" s="1">
        <v>106</v>
      </c>
      <c r="E432" s="2" t="s">
        <v>284</v>
      </c>
      <c r="F432" s="2"/>
      <c r="G432" s="107"/>
      <c r="H432" s="108"/>
      <c r="I432" s="97">
        <f>I433+I434</f>
        <v>3590</v>
      </c>
      <c r="J432" s="97">
        <f>J433+J434</f>
        <v>3271.3999999999996</v>
      </c>
      <c r="K432" s="97">
        <f>K433+K434</f>
        <v>3231.8999999999996</v>
      </c>
      <c r="L432" s="93">
        <f t="shared" si="37"/>
        <v>98.792565873937761</v>
      </c>
    </row>
    <row r="433" spans="1:12" ht="29.25" customHeight="1">
      <c r="A433" s="25">
        <v>416</v>
      </c>
      <c r="B433" s="55" t="s">
        <v>397</v>
      </c>
      <c r="C433" s="35">
        <v>919</v>
      </c>
      <c r="D433" s="3">
        <v>106</v>
      </c>
      <c r="E433" s="4" t="s">
        <v>284</v>
      </c>
      <c r="F433" s="4" t="s">
        <v>49</v>
      </c>
      <c r="G433" s="107"/>
      <c r="H433" s="108"/>
      <c r="I433" s="109">
        <v>2552</v>
      </c>
      <c r="J433" s="96">
        <v>2351.1999999999998</v>
      </c>
      <c r="K433" s="96">
        <v>2323.1</v>
      </c>
      <c r="L433" s="96">
        <f t="shared" si="37"/>
        <v>98.804865600544417</v>
      </c>
    </row>
    <row r="434" spans="1:12" ht="27" customHeight="1">
      <c r="A434" s="25">
        <v>417</v>
      </c>
      <c r="B434" s="62" t="s">
        <v>398</v>
      </c>
      <c r="C434" s="35">
        <v>919</v>
      </c>
      <c r="D434" s="3">
        <v>106</v>
      </c>
      <c r="E434" s="4" t="s">
        <v>284</v>
      </c>
      <c r="F434" s="4" t="s">
        <v>86</v>
      </c>
      <c r="G434" s="107"/>
      <c r="H434" s="108"/>
      <c r="I434" s="109">
        <v>1038</v>
      </c>
      <c r="J434" s="96">
        <v>920.2</v>
      </c>
      <c r="K434" s="96">
        <v>908.8</v>
      </c>
      <c r="L434" s="96">
        <f t="shared" si="37"/>
        <v>98.76113888285154</v>
      </c>
    </row>
    <row r="435" spans="1:12" ht="43.5" customHeight="1">
      <c r="A435" s="25">
        <v>418</v>
      </c>
      <c r="B435" s="56" t="s">
        <v>290</v>
      </c>
      <c r="C435" s="38">
        <v>919</v>
      </c>
      <c r="D435" s="1">
        <v>113</v>
      </c>
      <c r="E435" s="2" t="s">
        <v>281</v>
      </c>
      <c r="F435" s="4"/>
      <c r="G435" s="107"/>
      <c r="H435" s="108"/>
      <c r="I435" s="97">
        <f>I436</f>
        <v>40</v>
      </c>
      <c r="J435" s="97">
        <f t="shared" ref="J435:K437" si="47">J436</f>
        <v>38.5</v>
      </c>
      <c r="K435" s="97">
        <f t="shared" si="47"/>
        <v>38.5</v>
      </c>
      <c r="L435" s="93">
        <f t="shared" si="37"/>
        <v>100</v>
      </c>
    </row>
    <row r="436" spans="1:12" ht="43.5" customHeight="1">
      <c r="A436" s="25">
        <v>419</v>
      </c>
      <c r="B436" s="56" t="s">
        <v>165</v>
      </c>
      <c r="C436" s="38">
        <v>919</v>
      </c>
      <c r="D436" s="1">
        <v>113</v>
      </c>
      <c r="E436" s="2" t="s">
        <v>285</v>
      </c>
      <c r="F436" s="4"/>
      <c r="G436" s="107"/>
      <c r="H436" s="108"/>
      <c r="I436" s="97">
        <f>I437</f>
        <v>40</v>
      </c>
      <c r="J436" s="97">
        <f t="shared" si="47"/>
        <v>38.5</v>
      </c>
      <c r="K436" s="97">
        <f t="shared" si="47"/>
        <v>38.5</v>
      </c>
      <c r="L436" s="93">
        <f t="shared" si="37"/>
        <v>100</v>
      </c>
    </row>
    <row r="437" spans="1:12" ht="15.75" customHeight="1">
      <c r="A437" s="25">
        <v>420</v>
      </c>
      <c r="B437" s="53" t="s">
        <v>291</v>
      </c>
      <c r="C437" s="38">
        <v>919</v>
      </c>
      <c r="D437" s="1">
        <v>113</v>
      </c>
      <c r="E437" s="2" t="s">
        <v>286</v>
      </c>
      <c r="F437" s="4"/>
      <c r="G437" s="107"/>
      <c r="H437" s="108"/>
      <c r="I437" s="97">
        <f>I438</f>
        <v>40</v>
      </c>
      <c r="J437" s="97">
        <f t="shared" si="47"/>
        <v>38.5</v>
      </c>
      <c r="K437" s="97">
        <f t="shared" si="47"/>
        <v>38.5</v>
      </c>
      <c r="L437" s="93">
        <f t="shared" si="37"/>
        <v>100</v>
      </c>
    </row>
    <row r="438" spans="1:12" ht="27.75" customHeight="1">
      <c r="A438" s="25">
        <v>421</v>
      </c>
      <c r="B438" s="62" t="s">
        <v>398</v>
      </c>
      <c r="C438" s="35">
        <v>919</v>
      </c>
      <c r="D438" s="3">
        <v>113</v>
      </c>
      <c r="E438" s="4" t="s">
        <v>286</v>
      </c>
      <c r="F438" s="4" t="s">
        <v>86</v>
      </c>
      <c r="G438" s="107"/>
      <c r="H438" s="108"/>
      <c r="I438" s="109">
        <v>40</v>
      </c>
      <c r="J438" s="96">
        <v>38.5</v>
      </c>
      <c r="K438" s="96">
        <v>38.5</v>
      </c>
      <c r="L438" s="96">
        <f t="shared" si="37"/>
        <v>100</v>
      </c>
    </row>
    <row r="439" spans="1:12" ht="15.75">
      <c r="A439" s="25">
        <v>422</v>
      </c>
      <c r="B439" s="54" t="s">
        <v>64</v>
      </c>
      <c r="C439" s="34"/>
      <c r="D439" s="105"/>
      <c r="E439" s="105"/>
      <c r="F439" s="105"/>
      <c r="G439" s="106"/>
      <c r="H439" s="104"/>
      <c r="I439" s="84">
        <f>I428+I424+I408+I388+I9</f>
        <v>239755.3</v>
      </c>
      <c r="J439" s="84">
        <f>J428+J424+J408+J388+J9</f>
        <v>241659.05999999997</v>
      </c>
      <c r="K439" s="84">
        <f>SUM(K9+K388+K408+K424+K428)</f>
        <v>227104.82300000003</v>
      </c>
      <c r="L439" s="93">
        <f t="shared" si="37"/>
        <v>93.977367535899575</v>
      </c>
    </row>
    <row r="441" spans="1:12" ht="25.5" customHeight="1">
      <c r="B441" s="120" t="s">
        <v>371</v>
      </c>
      <c r="C441" s="120"/>
      <c r="D441" s="120"/>
      <c r="E441" s="120"/>
      <c r="F441" s="120"/>
      <c r="G441" s="120"/>
      <c r="H441" s="120"/>
      <c r="I441" s="120"/>
      <c r="J441" s="120"/>
      <c r="K441" s="120"/>
      <c r="L441" s="120"/>
    </row>
    <row r="442" spans="1:12">
      <c r="I442" s="44"/>
      <c r="J442" s="42"/>
      <c r="L442" s="42"/>
    </row>
    <row r="447" spans="1:12">
      <c r="K447" s="42"/>
    </row>
  </sheetData>
  <autoFilter ref="A8:N439"/>
  <mergeCells count="6">
    <mergeCell ref="C4:L4"/>
    <mergeCell ref="B441:L441"/>
    <mergeCell ref="A6:L6"/>
    <mergeCell ref="C1:L1"/>
    <mergeCell ref="C2:L2"/>
    <mergeCell ref="C3:L3"/>
  </mergeCells>
  <pageMargins left="0.70866141732283472" right="0.39370078740157483" top="0.55118110236220474" bottom="0.59055118110236227" header="0.31496062992125984" footer="0.31496062992125984"/>
  <pageSetup paperSize="9" scale="73" fitToHeight="1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2016-04-04T06:43:33Z</cp:lastPrinted>
  <dcterms:created xsi:type="dcterms:W3CDTF">1996-10-08T23:32:33Z</dcterms:created>
  <dcterms:modified xsi:type="dcterms:W3CDTF">2016-05-31T04:30:13Z</dcterms:modified>
</cp:coreProperties>
</file>