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Прил.4!$A$7:$I$89</definedName>
    <definedName name="_xlnm.Print_Area" localSheetId="0">Прил.4!$A$1:$I$93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7"/>
  <c r="I10"/>
  <c r="I61" l="1"/>
  <c r="I81"/>
  <c r="I77"/>
  <c r="I12"/>
  <c r="I49"/>
  <c r="I51"/>
  <c r="I60"/>
  <c r="I50"/>
  <c r="I45"/>
  <c r="I46" l="1"/>
  <c r="I40"/>
  <c r="I85"/>
  <c r="I76"/>
  <c r="I19"/>
  <c r="I31"/>
  <c r="I44"/>
  <c r="I42"/>
  <c r="I54" l="1"/>
  <c r="I23"/>
  <c r="I37"/>
  <c r="I73" l="1"/>
  <c r="I68" l="1"/>
  <c r="I66"/>
  <c r="I21"/>
  <c r="I8" l="1"/>
  <c r="I89" s="1"/>
  <c r="I80"/>
  <c r="I29"/>
  <c r="I18" l="1"/>
  <c r="I64" l="1"/>
  <c r="I33" l="1"/>
  <c r="I11" l="1"/>
</calcChain>
</file>

<file path=xl/sharedStrings.xml><?xml version="1.0" encoding="utf-8"?>
<sst xmlns="http://schemas.openxmlformats.org/spreadsheetml/2006/main" count="141" uniqueCount="117">
  <si>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</si>
  <si>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</si>
  <si>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</si>
  <si>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</si>
  <si>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</si>
  <si>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</si>
  <si>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</si>
  <si>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</si>
  <si>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</si>
  <si>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</si>
  <si>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</si>
  <si>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</si>
  <si>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</si>
  <si>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</si>
  <si>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</si>
  <si>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</si>
  <si>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</si>
  <si>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</si>
  <si>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</si>
  <si>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</si>
  <si>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</si>
  <si>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</si>
  <si>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</si>
  <si>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</si>
  <si>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</si>
  <si>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</si>
  <si>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</si>
  <si>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</si>
  <si>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2800000000</t>
  </si>
  <si>
    <t>2900000000</t>
  </si>
  <si>
    <t>0600000000</t>
  </si>
  <si>
    <t>3000000000</t>
  </si>
  <si>
    <t>0200000000</t>
  </si>
  <si>
    <t>1400000000</t>
  </si>
  <si>
    <t>2600000000</t>
  </si>
  <si>
    <t>0700020000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</si>
  <si>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</si>
  <si>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</si>
  <si>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</si>
  <si>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</si>
  <si>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</si>
  <si>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</si>
  <si>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</si>
  <si>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</si>
  <si>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</si>
  <si>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</si>
  <si>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</si>
  <si>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</si>
  <si>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</si>
  <si>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</si>
  <si>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</si>
  <si>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</si>
  <si>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</si>
  <si>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</si>
  <si>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</si>
  <si>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</si>
  <si>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</si>
  <si>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</si>
  <si>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</si>
  <si>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</si>
  <si>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</si>
  <si>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</si>
  <si>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</si>
  <si>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</si>
  <si>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</si>
  <si>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0600020000</t>
  </si>
  <si>
    <t>2100000000</t>
  </si>
  <si>
    <t>Глава Махнёвского муниципального образования                                           А.С. Корелин</t>
  </si>
  <si>
    <t>18000R0000</t>
  </si>
  <si>
    <t>1700020000</t>
  </si>
  <si>
    <t xml:space="preserve"> </t>
  </si>
  <si>
    <t>020002000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</si>
  <si>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</si>
  <si>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1300040000</t>
  </si>
  <si>
    <t>1600353030</t>
  </si>
  <si>
    <t>070Р548Г00</t>
  </si>
  <si>
    <t>070Р5S8Г00</t>
  </si>
  <si>
    <t>Приложение №  7</t>
  </si>
  <si>
    <t>29000L0000</t>
  </si>
  <si>
    <t>Распределение бюджетных ассигнований на реализацию муниципальных программ  Махнёвского муниципального образования на 2023 год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</si>
  <si>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</si>
  <si>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</si>
  <si>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</si>
  <si>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</si>
  <si>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</si>
  <si>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</si>
  <si>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</si>
  <si>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</si>
  <si>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</si>
  <si>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</si>
  <si>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</si>
  <si>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</si>
  <si>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</si>
  <si>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«Управление муниципальными финансами Махнёвского муниципального образования на 2023-2029 года» 
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</si>
  <si>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</si>
  <si>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</si>
  <si>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</si>
  <si>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</si>
  <si>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Муниципальноая программа  «Профилактика туберкулёза в Махнёвском муниципальном образовании на 2017-2025 годы» 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</si>
  <si>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</si>
  <si>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</si>
  <si>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</si>
  <si>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"Развитие добровольчества (волонтерства) в Махнёвском муниципальном образовании на 2020-2027 годы"</t>
  </si>
  <si>
    <t>19866,9+2218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</si>
  <si>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</si>
  <si>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</si>
  <si>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32118+</t>
  </si>
  <si>
    <t>1700050000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</si>
  <si>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</si>
  <si>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13000S0000</t>
  </si>
  <si>
    <t>17688,4+63888+3518</t>
  </si>
  <si>
    <t>17000S0000</t>
  </si>
  <si>
    <t>1600545400</t>
  </si>
  <si>
    <t>16005L3040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</si>
  <si>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</si>
  <si>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</si>
  <si>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 xml:space="preserve">от 08.02 2023 № 219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</si>
</sst>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/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" fontId="12" fillId="0" borderId="0" xfId="0" applyNumberFormat="1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9"/>
      <c r="B1" s="9"/>
      <c r="C1" s="114" t="s">
        <v>77</v>
      </c>
      <c r="D1" s="114"/>
      <c r="E1" s="114"/>
      <c r="F1" s="114"/>
      <c r="G1" s="114"/>
      <c r="H1" s="114"/>
      <c r="I1" s="115"/>
    </row>
    <row r="2" spans="1:9" ht="12.75" customHeight="1">
      <c r="A2" s="9"/>
      <c r="B2" s="9"/>
      <c r="C2" s="114" t="s">
        <v>25</v>
      </c>
      <c r="D2" s="114"/>
      <c r="E2" s="114"/>
      <c r="F2" s="114"/>
      <c r="G2" s="114"/>
      <c r="H2" s="114"/>
      <c r="I2" s="115"/>
    </row>
    <row r="3" spans="1:9" ht="12.75" customHeight="1">
      <c r="A3" s="9"/>
      <c r="B3" s="10"/>
      <c r="C3" s="114" t="s">
        <v>26</v>
      </c>
      <c r="D3" s="114"/>
      <c r="E3" s="114"/>
      <c r="F3" s="114"/>
      <c r="G3" s="114"/>
      <c r="H3" s="114"/>
      <c r="I3" s="115"/>
    </row>
    <row r="4" spans="1:9" ht="12.75" customHeight="1">
      <c r="A4" s="9"/>
      <c r="B4" s="9"/>
      <c r="C4" s="114" t="s">
        <v>116</v>
      </c>
      <c r="D4" s="114"/>
      <c r="E4" s="114"/>
      <c r="F4" s="114"/>
      <c r="G4" s="114"/>
      <c r="H4" s="114"/>
      <c r="I4" s="115"/>
    </row>
    <row r="5" spans="1:9">
      <c r="A5" s="9"/>
      <c r="B5" s="114"/>
      <c r="C5" s="114"/>
      <c r="D5" s="114"/>
      <c r="E5" s="114"/>
      <c r="F5" s="114"/>
      <c r="G5" s="114"/>
      <c r="H5" s="114"/>
      <c r="I5" s="11"/>
    </row>
    <row r="6" spans="1:9" ht="33.75" customHeight="1">
      <c r="A6" s="9"/>
      <c r="B6" s="112" t="s">
        <v>79</v>
      </c>
      <c r="C6" s="112"/>
      <c r="D6" s="112"/>
      <c r="E6" s="112"/>
      <c r="F6" s="113"/>
      <c r="G6" s="12"/>
      <c r="H6" s="13"/>
      <c r="I6" s="11"/>
    </row>
    <row r="7" spans="1:9" ht="89.25">
      <c r="A7" s="14" t="s">
        <v>0</v>
      </c>
      <c r="B7" s="15" t="s">
        <v>8</v>
      </c>
      <c r="C7" s="14" t="s">
        <v>4</v>
      </c>
      <c r="D7" s="14" t="s">
        <v>1</v>
      </c>
      <c r="E7" s="14" t="s">
        <v>2</v>
      </c>
      <c r="F7" s="14" t="s">
        <v>3</v>
      </c>
      <c r="G7" s="16" t="s">
        <v>5</v>
      </c>
      <c r="H7" s="17" t="s">
        <v>5</v>
      </c>
      <c r="I7" s="15" t="s">
        <v>5</v>
      </c>
    </row>
    <row r="8" spans="1:9" ht="57" customHeight="1">
      <c r="A8" s="18">
        <v>1</v>
      </c>
      <c r="B8" s="19" t="s">
        <v>54</v>
      </c>
      <c r="C8" s="18">
        <v>901</v>
      </c>
      <c r="D8" s="20">
        <v>412</v>
      </c>
      <c r="E8" s="21" t="s">
        <v>32</v>
      </c>
      <c r="F8" s="21"/>
      <c r="G8" s="22"/>
      <c r="H8" s="23"/>
      <c r="I8" s="98">
        <f>SUM(I9:I10)</f>
        <v>1258.0999999999999</v>
      </c>
    </row>
    <row r="9" spans="1:9" ht="21.75" customHeight="1">
      <c r="A9" s="18"/>
      <c r="B9" s="19"/>
      <c r="C9" s="32">
        <v>901</v>
      </c>
      <c r="D9" s="28">
        <v>412</v>
      </c>
      <c r="E9" s="25" t="s">
        <v>71</v>
      </c>
      <c r="F9" s="25"/>
      <c r="G9" s="22"/>
      <c r="H9" s="90"/>
      <c r="I9" s="99">
        <v>970.7</v>
      </c>
    </row>
    <row r="10" spans="1:9" ht="21.75" customHeight="1">
      <c r="A10" s="18"/>
      <c r="B10" s="19"/>
      <c r="C10" s="32">
        <v>901</v>
      </c>
      <c r="D10" s="28">
        <v>501</v>
      </c>
      <c r="E10" s="25" t="s">
        <v>71</v>
      </c>
      <c r="F10" s="25"/>
      <c r="G10" s="22"/>
      <c r="H10" s="90"/>
      <c r="I10" s="102">
        <f>300-12.6</f>
        <v>287.39999999999998</v>
      </c>
    </row>
    <row r="11" spans="1:9" ht="37.5" customHeight="1">
      <c r="A11" s="18">
        <v>2</v>
      </c>
      <c r="B11" s="15" t="s">
        <v>55</v>
      </c>
      <c r="C11" s="24"/>
      <c r="D11" s="20"/>
      <c r="E11" s="21" t="s">
        <v>10</v>
      </c>
      <c r="F11" s="25"/>
      <c r="G11" s="26"/>
      <c r="H11" s="26"/>
      <c r="I11" s="98">
        <f>SUM(I12:I16)</f>
        <v>24874.9</v>
      </c>
    </row>
    <row r="12" spans="1:9">
      <c r="A12" s="18"/>
      <c r="B12" s="15"/>
      <c r="C12" s="27">
        <v>901</v>
      </c>
      <c r="D12" s="28">
        <v>113</v>
      </c>
      <c r="E12" s="25" t="s">
        <v>9</v>
      </c>
      <c r="F12" s="25"/>
      <c r="G12" s="26"/>
      <c r="H12" s="26"/>
      <c r="I12" s="102">
        <f>9736.5+599.6+2881.3-555+1316.7+175.4</f>
        <v>14154.500000000002</v>
      </c>
    </row>
    <row r="13" spans="1:9">
      <c r="A13" s="18"/>
      <c r="B13" s="15"/>
      <c r="C13" s="27">
        <v>901</v>
      </c>
      <c r="D13" s="28">
        <v>113</v>
      </c>
      <c r="E13" s="25" t="s">
        <v>53</v>
      </c>
      <c r="F13" s="25"/>
      <c r="G13" s="26"/>
      <c r="H13" s="26"/>
      <c r="I13" s="100">
        <v>115.4</v>
      </c>
    </row>
    <row r="14" spans="1:9">
      <c r="A14" s="18"/>
      <c r="B14" s="15"/>
      <c r="C14" s="27">
        <v>901</v>
      </c>
      <c r="D14" s="28">
        <v>310</v>
      </c>
      <c r="E14" s="25" t="s">
        <v>9</v>
      </c>
      <c r="F14" s="25"/>
      <c r="G14" s="26"/>
      <c r="H14" s="26"/>
      <c r="I14" s="102">
        <v>7040</v>
      </c>
    </row>
    <row r="15" spans="1:9">
      <c r="A15" s="18"/>
      <c r="B15" s="15"/>
      <c r="C15" s="27">
        <v>901</v>
      </c>
      <c r="D15" s="28">
        <v>1001</v>
      </c>
      <c r="E15" s="25" t="s">
        <v>9</v>
      </c>
      <c r="F15" s="25"/>
      <c r="G15" s="26"/>
      <c r="H15" s="26"/>
      <c r="I15" s="100">
        <v>3365</v>
      </c>
    </row>
    <row r="16" spans="1:9">
      <c r="A16" s="18"/>
      <c r="B16" s="15"/>
      <c r="C16" s="27">
        <v>901</v>
      </c>
      <c r="D16" s="28">
        <v>1202</v>
      </c>
      <c r="E16" s="25" t="s">
        <v>9</v>
      </c>
      <c r="F16" s="25"/>
      <c r="G16" s="26"/>
      <c r="H16" s="26"/>
      <c r="I16" s="99">
        <v>200</v>
      </c>
    </row>
    <row r="17" spans="1:12" ht="39.75" customHeight="1">
      <c r="A17" s="29">
        <v>3</v>
      </c>
      <c r="B17" s="30" t="s">
        <v>56</v>
      </c>
      <c r="C17" s="18">
        <v>901</v>
      </c>
      <c r="D17" s="20">
        <v>309</v>
      </c>
      <c r="E17" s="21" t="s">
        <v>50</v>
      </c>
      <c r="F17" s="21"/>
      <c r="G17" s="31" t="s">
        <v>7</v>
      </c>
      <c r="H17" s="23"/>
      <c r="I17" s="105">
        <v>452.5</v>
      </c>
      <c r="L17" s="8" t="s">
        <v>70</v>
      </c>
    </row>
    <row r="18" spans="1:12" ht="43.5" customHeight="1">
      <c r="A18" s="18">
        <v>4</v>
      </c>
      <c r="B18" s="30" t="s">
        <v>60</v>
      </c>
      <c r="C18" s="18"/>
      <c r="D18" s="20"/>
      <c r="E18" s="21" t="s">
        <v>30</v>
      </c>
      <c r="F18" s="21"/>
      <c r="G18" s="22"/>
      <c r="H18" s="23"/>
      <c r="I18" s="98">
        <f>SUM(I19:I20)</f>
        <v>5822.6</v>
      </c>
      <c r="K18" t="s">
        <v>70</v>
      </c>
    </row>
    <row r="19" spans="1:12" ht="13.5" customHeight="1">
      <c r="A19" s="18"/>
      <c r="B19" s="30"/>
      <c r="C19" s="32">
        <v>901</v>
      </c>
      <c r="D19" s="28">
        <v>310</v>
      </c>
      <c r="E19" s="25" t="s">
        <v>65</v>
      </c>
      <c r="F19" s="25"/>
      <c r="G19" s="22"/>
      <c r="H19" s="78"/>
      <c r="I19" s="102">
        <f>5735+57.6</f>
        <v>5792.6</v>
      </c>
    </row>
    <row r="20" spans="1:12" ht="14.25" customHeight="1">
      <c r="A20" s="18"/>
      <c r="B20" s="30"/>
      <c r="C20" s="32">
        <v>901</v>
      </c>
      <c r="D20" s="28">
        <v>406</v>
      </c>
      <c r="E20" s="25" t="s">
        <v>65</v>
      </c>
      <c r="F20" s="25"/>
      <c r="G20" s="22"/>
      <c r="H20" s="78"/>
      <c r="I20" s="100">
        <v>30</v>
      </c>
    </row>
    <row r="21" spans="1:12" ht="56.25" customHeight="1">
      <c r="A21" s="18">
        <v>5</v>
      </c>
      <c r="B21" s="44" t="s">
        <v>80</v>
      </c>
      <c r="C21" s="18"/>
      <c r="D21" s="20"/>
      <c r="E21" s="21" t="s">
        <v>11</v>
      </c>
      <c r="F21" s="21"/>
      <c r="G21" s="22"/>
      <c r="H21" s="23"/>
      <c r="I21" s="98">
        <f>SUM(I22:I25)</f>
        <v>10743.1</v>
      </c>
    </row>
    <row r="22" spans="1:12">
      <c r="A22" s="18"/>
      <c r="B22" s="15"/>
      <c r="C22" s="32">
        <v>901</v>
      </c>
      <c r="D22" s="28">
        <v>707</v>
      </c>
      <c r="E22" s="25" t="s">
        <v>35</v>
      </c>
      <c r="F22" s="25"/>
      <c r="G22" s="22"/>
      <c r="H22" s="23"/>
      <c r="I22" s="99">
        <v>50</v>
      </c>
    </row>
    <row r="23" spans="1:12">
      <c r="A23" s="18"/>
      <c r="B23" s="15"/>
      <c r="C23" s="32">
        <v>901</v>
      </c>
      <c r="D23" s="28">
        <v>1102</v>
      </c>
      <c r="E23" s="25" t="s">
        <v>35</v>
      </c>
      <c r="F23" s="21"/>
      <c r="G23" s="22"/>
      <c r="H23" s="23"/>
      <c r="I23" s="99">
        <f>10516.2+2</f>
        <v>10518.2</v>
      </c>
    </row>
    <row r="24" spans="1:12">
      <c r="A24" s="18"/>
      <c r="B24" s="15"/>
      <c r="C24" s="32">
        <v>901</v>
      </c>
      <c r="D24" s="28">
        <v>1102</v>
      </c>
      <c r="E24" s="25" t="s">
        <v>75</v>
      </c>
      <c r="F24" s="21"/>
      <c r="G24" s="22"/>
      <c r="H24" s="91"/>
      <c r="I24" s="99">
        <v>122.4</v>
      </c>
    </row>
    <row r="25" spans="1:12">
      <c r="A25" s="18"/>
      <c r="B25" s="15"/>
      <c r="C25" s="32">
        <v>901</v>
      </c>
      <c r="D25" s="28">
        <v>1102</v>
      </c>
      <c r="E25" s="25" t="s">
        <v>76</v>
      </c>
      <c r="F25" s="21"/>
      <c r="G25" s="22"/>
      <c r="H25" s="92"/>
      <c r="I25" s="99">
        <v>52.5</v>
      </c>
    </row>
    <row r="26" spans="1:12" ht="55.5" customHeight="1">
      <c r="A26" s="18">
        <v>6</v>
      </c>
      <c r="B26" s="15" t="s">
        <v>81</v>
      </c>
      <c r="C26" s="18">
        <v>901</v>
      </c>
      <c r="D26" s="20">
        <v>709</v>
      </c>
      <c r="E26" s="21" t="s">
        <v>51</v>
      </c>
      <c r="F26" s="21"/>
      <c r="G26" s="22"/>
      <c r="H26" s="23"/>
      <c r="I26" s="101">
        <v>2.5</v>
      </c>
    </row>
    <row r="27" spans="1:12" ht="42.75" customHeight="1">
      <c r="A27" s="18">
        <v>7</v>
      </c>
      <c r="B27" s="15" t="s">
        <v>82</v>
      </c>
      <c r="C27" s="18">
        <v>901</v>
      </c>
      <c r="D27" s="20">
        <v>709</v>
      </c>
      <c r="E27" s="21" t="s">
        <v>52</v>
      </c>
      <c r="F27" s="21"/>
      <c r="G27" s="22"/>
      <c r="H27" s="23"/>
      <c r="I27" s="101">
        <v>2.5</v>
      </c>
    </row>
    <row r="28" spans="1:12" ht="57" customHeight="1">
      <c r="A28" s="18">
        <v>8</v>
      </c>
      <c r="B28" s="33" t="s">
        <v>83</v>
      </c>
      <c r="C28" s="18">
        <v>901</v>
      </c>
      <c r="D28" s="20">
        <v>709</v>
      </c>
      <c r="E28" s="21" t="s">
        <v>49</v>
      </c>
      <c r="F28" s="21"/>
      <c r="G28" s="22"/>
      <c r="H28" s="23"/>
      <c r="I28" s="101">
        <v>5</v>
      </c>
    </row>
    <row r="29" spans="1:12" ht="42" customHeight="1">
      <c r="A29" s="18">
        <v>9</v>
      </c>
      <c r="B29" s="15" t="s">
        <v>84</v>
      </c>
      <c r="C29" s="18"/>
      <c r="D29" s="20"/>
      <c r="E29" s="34" t="s">
        <v>23</v>
      </c>
      <c r="F29" s="35"/>
      <c r="G29" s="22"/>
      <c r="H29" s="23"/>
      <c r="I29" s="98">
        <f>SUM(I30:I31)</f>
        <v>25005.8</v>
      </c>
    </row>
    <row r="30" spans="1:12">
      <c r="A30" s="18"/>
      <c r="B30" s="15"/>
      <c r="C30" s="32">
        <v>901</v>
      </c>
      <c r="D30" s="28">
        <v>408</v>
      </c>
      <c r="E30" s="36" t="s">
        <v>12</v>
      </c>
      <c r="F30" s="37"/>
      <c r="G30" s="22"/>
      <c r="H30" s="23"/>
      <c r="I30" s="99">
        <v>6405</v>
      </c>
    </row>
    <row r="31" spans="1:12">
      <c r="A31" s="18"/>
      <c r="B31" s="38"/>
      <c r="C31" s="27">
        <v>901</v>
      </c>
      <c r="D31" s="39">
        <v>409</v>
      </c>
      <c r="E31" s="40" t="s">
        <v>12</v>
      </c>
      <c r="F31" s="40"/>
      <c r="G31" s="26"/>
      <c r="H31" s="26"/>
      <c r="I31" s="99">
        <f>18600.8-55+55</f>
        <v>18600.8</v>
      </c>
    </row>
    <row r="32" spans="1:12" ht="42.75" customHeight="1">
      <c r="A32" s="18">
        <v>10</v>
      </c>
      <c r="B32" s="15" t="s">
        <v>85</v>
      </c>
      <c r="C32" s="18">
        <v>901</v>
      </c>
      <c r="D32" s="41">
        <v>410</v>
      </c>
      <c r="E32" s="42" t="s">
        <v>48</v>
      </c>
      <c r="F32" s="42"/>
      <c r="G32" s="22"/>
      <c r="H32" s="23"/>
      <c r="I32" s="101">
        <v>10</v>
      </c>
    </row>
    <row r="33" spans="1:13" ht="57" customHeight="1">
      <c r="A33" s="18">
        <v>11</v>
      </c>
      <c r="B33" s="15" t="s">
        <v>86</v>
      </c>
      <c r="C33" s="18"/>
      <c r="D33" s="20"/>
      <c r="E33" s="43" t="s">
        <v>47</v>
      </c>
      <c r="F33" s="42"/>
      <c r="G33" s="22"/>
      <c r="H33" s="23"/>
      <c r="I33" s="101">
        <f>SUM(I34:I35)</f>
        <v>70.099999999999994</v>
      </c>
    </row>
    <row r="34" spans="1:13" ht="12.75" customHeight="1">
      <c r="A34" s="18"/>
      <c r="B34" s="15"/>
      <c r="C34" s="32">
        <v>901</v>
      </c>
      <c r="D34" s="28">
        <v>405</v>
      </c>
      <c r="E34" s="47" t="s">
        <v>62</v>
      </c>
      <c r="F34" s="46"/>
      <c r="G34" s="22"/>
      <c r="H34" s="73"/>
      <c r="I34" s="100">
        <v>8</v>
      </c>
    </row>
    <row r="35" spans="1:13" ht="14.25" customHeight="1">
      <c r="A35" s="18"/>
      <c r="B35" s="15"/>
      <c r="C35" s="32">
        <v>901</v>
      </c>
      <c r="D35" s="28">
        <v>412</v>
      </c>
      <c r="E35" s="47" t="s">
        <v>62</v>
      </c>
      <c r="F35" s="46"/>
      <c r="G35" s="22"/>
      <c r="H35" s="73"/>
      <c r="I35" s="100">
        <v>62.1</v>
      </c>
    </row>
    <row r="36" spans="1:13" ht="54.75" customHeight="1">
      <c r="A36" s="18">
        <v>12</v>
      </c>
      <c r="B36" s="44" t="s">
        <v>57</v>
      </c>
      <c r="C36" s="24">
        <v>901</v>
      </c>
      <c r="D36" s="82">
        <v>412</v>
      </c>
      <c r="E36" s="83" t="s">
        <v>46</v>
      </c>
      <c r="F36" s="81"/>
      <c r="G36" s="80"/>
      <c r="H36" s="80"/>
      <c r="I36" s="98">
        <v>350</v>
      </c>
      <c r="L36" s="8"/>
    </row>
    <row r="37" spans="1:13" ht="56.25" customHeight="1">
      <c r="A37" s="18">
        <v>13</v>
      </c>
      <c r="B37" s="19" t="s">
        <v>87</v>
      </c>
      <c r="C37" s="18"/>
      <c r="D37" s="20"/>
      <c r="E37" s="21" t="s">
        <v>13</v>
      </c>
      <c r="F37" s="21"/>
      <c r="G37" s="22"/>
      <c r="H37" s="23"/>
      <c r="I37" s="98">
        <f>SUM(I38:I42)</f>
        <v>22245.3</v>
      </c>
    </row>
    <row r="38" spans="1:13" ht="15" customHeight="1">
      <c r="A38" s="18"/>
      <c r="B38" s="19"/>
      <c r="C38" s="32">
        <v>901</v>
      </c>
      <c r="D38" s="28">
        <v>501</v>
      </c>
      <c r="E38" s="25" t="s">
        <v>14</v>
      </c>
      <c r="F38" s="25"/>
      <c r="G38" s="22"/>
      <c r="H38" s="91"/>
      <c r="I38" s="99">
        <v>839.1</v>
      </c>
    </row>
    <row r="39" spans="1:13" ht="15" customHeight="1">
      <c r="A39" s="18"/>
      <c r="B39" s="19"/>
      <c r="C39" s="32">
        <v>901</v>
      </c>
      <c r="D39" s="28">
        <v>502</v>
      </c>
      <c r="E39" s="25" t="s">
        <v>109</v>
      </c>
      <c r="F39" s="25"/>
      <c r="G39" s="22"/>
      <c r="H39" s="93"/>
      <c r="I39" s="102">
        <v>358.5</v>
      </c>
    </row>
    <row r="40" spans="1:13">
      <c r="A40" s="18"/>
      <c r="B40" s="15"/>
      <c r="C40" s="27">
        <v>901</v>
      </c>
      <c r="D40" s="77">
        <v>502</v>
      </c>
      <c r="E40" s="40" t="s">
        <v>73</v>
      </c>
      <c r="F40" s="40"/>
      <c r="G40" s="26"/>
      <c r="H40" s="26"/>
      <c r="I40" s="102">
        <f>769+11591.5</f>
        <v>12360.5</v>
      </c>
    </row>
    <row r="41" spans="1:13">
      <c r="A41" s="18"/>
      <c r="B41" s="15"/>
      <c r="C41" s="32">
        <v>901</v>
      </c>
      <c r="D41" s="77">
        <v>503</v>
      </c>
      <c r="E41" s="25" t="s">
        <v>14</v>
      </c>
      <c r="F41" s="25"/>
      <c r="G41" s="22"/>
      <c r="H41" s="95"/>
      <c r="I41" s="102">
        <f>11704.9+94.9-2968.5-94.9-277.5-200-94.9+263.2+94.9-175.4-77.2+12.6</f>
        <v>8282.1</v>
      </c>
    </row>
    <row r="42" spans="1:13">
      <c r="A42" s="18"/>
      <c r="B42" s="15"/>
      <c r="C42" s="32">
        <v>901</v>
      </c>
      <c r="D42" s="77">
        <v>505</v>
      </c>
      <c r="E42" s="25" t="s">
        <v>14</v>
      </c>
      <c r="F42" s="25"/>
      <c r="G42" s="22"/>
      <c r="H42" s="93"/>
      <c r="I42" s="99">
        <f>200+205.1</f>
        <v>405.1</v>
      </c>
    </row>
    <row r="43" spans="1:13" ht="33.75" customHeight="1">
      <c r="A43" s="18">
        <v>14</v>
      </c>
      <c r="B43" s="15" t="s">
        <v>88</v>
      </c>
      <c r="C43" s="18">
        <v>901</v>
      </c>
      <c r="D43" s="20">
        <v>503</v>
      </c>
      <c r="E43" s="21" t="s">
        <v>45</v>
      </c>
      <c r="F43" s="48"/>
      <c r="G43" s="49"/>
      <c r="H43" s="50"/>
      <c r="I43" s="98">
        <v>0</v>
      </c>
    </row>
    <row r="44" spans="1:13" ht="56.25" customHeight="1">
      <c r="A44" s="18">
        <v>15</v>
      </c>
      <c r="B44" s="44" t="s">
        <v>36</v>
      </c>
      <c r="C44" s="18">
        <v>901</v>
      </c>
      <c r="D44" s="51">
        <v>412</v>
      </c>
      <c r="E44" s="34" t="s">
        <v>33</v>
      </c>
      <c r="F44" s="34"/>
      <c r="G44" s="52"/>
      <c r="H44" s="52"/>
      <c r="I44" s="98">
        <f>24</f>
        <v>24</v>
      </c>
    </row>
    <row r="45" spans="1:13" ht="45" customHeight="1">
      <c r="A45" s="18">
        <v>16</v>
      </c>
      <c r="B45" s="15" t="s">
        <v>89</v>
      </c>
      <c r="C45" s="18">
        <v>901</v>
      </c>
      <c r="D45" s="20">
        <v>603</v>
      </c>
      <c r="E45" s="21" t="s">
        <v>44</v>
      </c>
      <c r="F45" s="21"/>
      <c r="G45" s="22"/>
      <c r="H45" s="23"/>
      <c r="I45" s="105">
        <f>334.6+226.5+25+44.2</f>
        <v>630.30000000000007</v>
      </c>
      <c r="L45" s="8" t="s">
        <v>70</v>
      </c>
      <c r="M45" s="8" t="s">
        <v>70</v>
      </c>
    </row>
    <row r="46" spans="1:13" ht="41.25" customHeight="1">
      <c r="A46" s="18">
        <v>17</v>
      </c>
      <c r="B46" s="44" t="s">
        <v>61</v>
      </c>
      <c r="C46" s="18"/>
      <c r="D46" s="20"/>
      <c r="E46" s="21" t="s">
        <v>15</v>
      </c>
      <c r="F46" s="21"/>
      <c r="G46" s="22"/>
      <c r="H46" s="23"/>
      <c r="I46" s="98">
        <f>SUM(I47:I58)</f>
        <v>205317</v>
      </c>
    </row>
    <row r="47" spans="1:13">
      <c r="A47" s="18"/>
      <c r="B47" s="15"/>
      <c r="C47" s="32">
        <v>901</v>
      </c>
      <c r="D47" s="77">
        <v>701</v>
      </c>
      <c r="E47" s="36" t="s">
        <v>16</v>
      </c>
      <c r="F47" s="25"/>
      <c r="G47" s="22"/>
      <c r="H47" s="23"/>
      <c r="I47" s="99">
        <v>29075</v>
      </c>
    </row>
    <row r="48" spans="1:13">
      <c r="A48" s="18"/>
      <c r="B48" s="15"/>
      <c r="C48" s="32">
        <v>901</v>
      </c>
      <c r="D48" s="77">
        <v>701</v>
      </c>
      <c r="E48" s="36" t="s">
        <v>17</v>
      </c>
      <c r="F48" s="25"/>
      <c r="G48" s="22"/>
      <c r="H48" s="23"/>
      <c r="I48" s="99">
        <v>23415</v>
      </c>
    </row>
    <row r="49" spans="1:13">
      <c r="A49" s="18"/>
      <c r="B49" s="15"/>
      <c r="C49" s="32">
        <v>901</v>
      </c>
      <c r="D49" s="77">
        <v>702</v>
      </c>
      <c r="E49" s="36" t="s">
        <v>16</v>
      </c>
      <c r="F49" s="25"/>
      <c r="G49" s="22"/>
      <c r="H49" s="23"/>
      <c r="I49" s="102">
        <f>53818-21472.3-227.7+173.8+968.1+449.4+7000</f>
        <v>40709.300000000003</v>
      </c>
      <c r="K49" t="s">
        <v>106</v>
      </c>
    </row>
    <row r="50" spans="1:13">
      <c r="A50" s="18"/>
      <c r="B50" s="15"/>
      <c r="C50" s="32">
        <v>901</v>
      </c>
      <c r="D50" s="77">
        <v>702</v>
      </c>
      <c r="E50" s="36" t="s">
        <v>17</v>
      </c>
      <c r="F50" s="25"/>
      <c r="G50" s="22"/>
      <c r="H50" s="23"/>
      <c r="I50" s="102">
        <f>85200.4-60-46</f>
        <v>85094.399999999994</v>
      </c>
      <c r="K50" s="107" t="s">
        <v>110</v>
      </c>
      <c r="L50" s="107"/>
      <c r="M50" s="107"/>
    </row>
    <row r="51" spans="1:13">
      <c r="A51" s="18"/>
      <c r="B51" s="15"/>
      <c r="C51" s="32">
        <v>901</v>
      </c>
      <c r="D51" s="77">
        <v>702</v>
      </c>
      <c r="E51" s="36" t="s">
        <v>63</v>
      </c>
      <c r="F51" s="25"/>
      <c r="G51" s="22"/>
      <c r="H51" s="97"/>
      <c r="I51" s="102">
        <f>21472.3-7000</f>
        <v>14472.3</v>
      </c>
      <c r="K51" s="96"/>
      <c r="L51" s="96"/>
      <c r="M51" s="96"/>
    </row>
    <row r="52" spans="1:13">
      <c r="A52" s="18"/>
      <c r="B52" s="15"/>
      <c r="C52" s="32">
        <v>901</v>
      </c>
      <c r="D52" s="77">
        <v>702</v>
      </c>
      <c r="E52" s="36" t="s">
        <v>74</v>
      </c>
      <c r="F52" s="25"/>
      <c r="G52" s="22"/>
      <c r="H52" s="91"/>
      <c r="I52" s="99">
        <v>0</v>
      </c>
    </row>
    <row r="53" spans="1:13">
      <c r="A53" s="18"/>
      <c r="B53" s="15"/>
      <c r="C53" s="32">
        <v>901</v>
      </c>
      <c r="D53" s="77">
        <v>702</v>
      </c>
      <c r="E53" s="36" t="s">
        <v>113</v>
      </c>
      <c r="F53" s="25"/>
      <c r="G53" s="22"/>
      <c r="H53" s="91"/>
      <c r="I53" s="99">
        <v>0</v>
      </c>
    </row>
    <row r="54" spans="1:13">
      <c r="A54" s="18"/>
      <c r="B54" s="15"/>
      <c r="C54" s="32">
        <v>901</v>
      </c>
      <c r="D54" s="77">
        <v>703</v>
      </c>
      <c r="E54" s="36" t="s">
        <v>16</v>
      </c>
      <c r="F54" s="25"/>
      <c r="G54" s="22"/>
      <c r="H54" s="23"/>
      <c r="I54" s="99">
        <f>9000-205.1</f>
        <v>8794.9</v>
      </c>
    </row>
    <row r="55" spans="1:13">
      <c r="A55" s="18"/>
      <c r="B55" s="15"/>
      <c r="C55" s="32">
        <v>901</v>
      </c>
      <c r="D55" s="77">
        <v>709</v>
      </c>
      <c r="E55" s="36" t="s">
        <v>16</v>
      </c>
      <c r="F55" s="25"/>
      <c r="G55" s="22"/>
      <c r="H55" s="69"/>
      <c r="I55" s="99">
        <v>60</v>
      </c>
    </row>
    <row r="56" spans="1:13">
      <c r="A56" s="18"/>
      <c r="B56" s="15"/>
      <c r="C56" s="32">
        <v>901</v>
      </c>
      <c r="D56" s="77">
        <v>709</v>
      </c>
      <c r="E56" s="36" t="s">
        <v>17</v>
      </c>
      <c r="F56" s="25"/>
      <c r="G56" s="22"/>
      <c r="H56" s="94"/>
      <c r="I56" s="100">
        <v>1931.7</v>
      </c>
    </row>
    <row r="57" spans="1:13" ht="12.75" customHeight="1">
      <c r="A57" s="18"/>
      <c r="B57" s="15"/>
      <c r="C57" s="32">
        <v>901</v>
      </c>
      <c r="D57" s="77">
        <v>709</v>
      </c>
      <c r="E57" s="36" t="s">
        <v>63</v>
      </c>
      <c r="F57" s="25"/>
      <c r="G57" s="22"/>
      <c r="H57" s="94"/>
      <c r="I57" s="99">
        <v>1718.4</v>
      </c>
    </row>
    <row r="58" spans="1:13" ht="12.75" customHeight="1">
      <c r="A58" s="18"/>
      <c r="B58" s="15"/>
      <c r="C58" s="32">
        <v>901</v>
      </c>
      <c r="D58" s="77">
        <v>1004</v>
      </c>
      <c r="E58" s="36" t="s">
        <v>112</v>
      </c>
      <c r="F58" s="25"/>
      <c r="G58" s="22"/>
      <c r="H58" s="106"/>
      <c r="I58" s="102">
        <v>46</v>
      </c>
    </row>
    <row r="59" spans="1:13" ht="63.75">
      <c r="A59" s="18">
        <v>18</v>
      </c>
      <c r="B59" s="15" t="s">
        <v>37</v>
      </c>
      <c r="C59" s="18">
        <v>901</v>
      </c>
      <c r="D59" s="20">
        <v>702</v>
      </c>
      <c r="E59" s="21" t="s">
        <v>43</v>
      </c>
      <c r="F59" s="21"/>
      <c r="G59" s="53"/>
      <c r="H59" s="54"/>
      <c r="I59" s="101">
        <v>0</v>
      </c>
    </row>
    <row r="60" spans="1:13" ht="32.25" customHeight="1">
      <c r="A60" s="18">
        <v>19</v>
      </c>
      <c r="B60" s="15" t="s">
        <v>90</v>
      </c>
      <c r="C60" s="18"/>
      <c r="D60" s="20"/>
      <c r="E60" s="21" t="s">
        <v>27</v>
      </c>
      <c r="F60" s="25"/>
      <c r="G60" s="22"/>
      <c r="H60" s="23"/>
      <c r="I60" s="98">
        <f>SUM(I61:I63)</f>
        <v>34709.499999999993</v>
      </c>
    </row>
    <row r="61" spans="1:13">
      <c r="A61" s="18"/>
      <c r="B61" s="15"/>
      <c r="C61" s="32">
        <v>901</v>
      </c>
      <c r="D61" s="28">
        <v>801</v>
      </c>
      <c r="E61" s="25" t="s">
        <v>69</v>
      </c>
      <c r="F61" s="25"/>
      <c r="G61" s="22"/>
      <c r="H61" s="89"/>
      <c r="I61" s="102">
        <f>33736.7-50+227.7+555-5.6+8+132.1+50</f>
        <v>34653.899999999994</v>
      </c>
    </row>
    <row r="62" spans="1:13">
      <c r="A62" s="18"/>
      <c r="B62" s="15"/>
      <c r="C62" s="32">
        <v>901</v>
      </c>
      <c r="D62" s="28">
        <v>801</v>
      </c>
      <c r="E62" s="25" t="s">
        <v>107</v>
      </c>
      <c r="F62" s="25"/>
      <c r="G62" s="22"/>
      <c r="H62" s="104"/>
      <c r="I62" s="99">
        <v>50</v>
      </c>
    </row>
    <row r="63" spans="1:13">
      <c r="A63" s="18"/>
      <c r="B63" s="15"/>
      <c r="C63" s="32">
        <v>901</v>
      </c>
      <c r="D63" s="28">
        <v>801</v>
      </c>
      <c r="E63" s="25" t="s">
        <v>111</v>
      </c>
      <c r="F63" s="25"/>
      <c r="G63" s="22"/>
      <c r="H63" s="106"/>
      <c r="I63" s="102">
        <v>5.6</v>
      </c>
    </row>
    <row r="64" spans="1:13" ht="38.25">
      <c r="A64" s="18">
        <v>20</v>
      </c>
      <c r="B64" s="44" t="s">
        <v>91</v>
      </c>
      <c r="C64" s="32"/>
      <c r="D64" s="20"/>
      <c r="E64" s="21" t="s">
        <v>18</v>
      </c>
      <c r="F64" s="21"/>
      <c r="G64" s="22"/>
      <c r="H64" s="23"/>
      <c r="I64" s="98">
        <f>SUM(I65:I68)</f>
        <v>26883.9</v>
      </c>
    </row>
    <row r="65" spans="1:11">
      <c r="A65" s="18"/>
      <c r="B65" s="15"/>
      <c r="C65" s="32">
        <v>901</v>
      </c>
      <c r="D65" s="28">
        <v>1003</v>
      </c>
      <c r="E65" s="25" t="s">
        <v>19</v>
      </c>
      <c r="F65" s="21"/>
      <c r="G65" s="22"/>
      <c r="H65" s="23"/>
      <c r="I65" s="99">
        <v>2765.7</v>
      </c>
    </row>
    <row r="66" spans="1:11">
      <c r="A66" s="18"/>
      <c r="B66" s="15"/>
      <c r="C66" s="32">
        <v>901</v>
      </c>
      <c r="D66" s="28">
        <v>1003</v>
      </c>
      <c r="E66" s="25" t="s">
        <v>20</v>
      </c>
      <c r="F66" s="21"/>
      <c r="G66" s="22"/>
      <c r="H66" s="23"/>
      <c r="I66" s="99">
        <f>22084.6+0.3</f>
        <v>22084.899999999998</v>
      </c>
      <c r="K66" t="s">
        <v>103</v>
      </c>
    </row>
    <row r="67" spans="1:11" ht="24" customHeight="1">
      <c r="A67" s="18"/>
      <c r="B67" s="15"/>
      <c r="C67" s="27">
        <v>901</v>
      </c>
      <c r="D67" s="39">
        <v>1003</v>
      </c>
      <c r="E67" s="40" t="s">
        <v>68</v>
      </c>
      <c r="F67" s="57"/>
      <c r="G67" s="26"/>
      <c r="H67" s="26"/>
      <c r="I67" s="99">
        <v>9.9</v>
      </c>
    </row>
    <row r="68" spans="1:11" ht="22.5" customHeight="1">
      <c r="A68" s="18"/>
      <c r="B68" s="15"/>
      <c r="C68" s="32">
        <v>901</v>
      </c>
      <c r="D68" s="28">
        <v>1006</v>
      </c>
      <c r="E68" s="25" t="s">
        <v>20</v>
      </c>
      <c r="F68" s="21"/>
      <c r="G68" s="22"/>
      <c r="H68" s="23"/>
      <c r="I68" s="99">
        <f>2023.7-0.3</f>
        <v>2023.4</v>
      </c>
    </row>
    <row r="69" spans="1:11" ht="39.75" customHeight="1">
      <c r="A69" s="18">
        <v>21</v>
      </c>
      <c r="B69" s="15" t="s">
        <v>72</v>
      </c>
      <c r="C69" s="18">
        <v>901</v>
      </c>
      <c r="D69" s="20">
        <v>1003</v>
      </c>
      <c r="E69" s="34" t="s">
        <v>42</v>
      </c>
      <c r="F69" s="25"/>
      <c r="G69" s="22"/>
      <c r="H69" s="23"/>
      <c r="I69" s="101">
        <v>25</v>
      </c>
    </row>
    <row r="70" spans="1:11" ht="38.25">
      <c r="A70" s="29">
        <v>22</v>
      </c>
      <c r="B70" s="30" t="s">
        <v>58</v>
      </c>
      <c r="C70" s="18">
        <v>901</v>
      </c>
      <c r="D70" s="20">
        <v>1003</v>
      </c>
      <c r="E70" s="43" t="s">
        <v>24</v>
      </c>
      <c r="F70" s="25"/>
      <c r="G70" s="22"/>
      <c r="H70" s="23"/>
      <c r="I70" s="101">
        <v>0</v>
      </c>
    </row>
    <row r="71" spans="1:11" ht="41.25" customHeight="1">
      <c r="A71" s="29">
        <v>23</v>
      </c>
      <c r="B71" s="15" t="s">
        <v>108</v>
      </c>
      <c r="C71" s="18">
        <v>901</v>
      </c>
      <c r="D71" s="20">
        <v>405</v>
      </c>
      <c r="E71" s="21" t="s">
        <v>66</v>
      </c>
      <c r="F71" s="25"/>
      <c r="G71" s="22"/>
      <c r="H71" s="23"/>
      <c r="I71" s="101">
        <v>122.3</v>
      </c>
    </row>
    <row r="72" spans="1:11" ht="41.25" customHeight="1">
      <c r="A72" s="18">
        <v>24</v>
      </c>
      <c r="B72" s="19" t="s">
        <v>92</v>
      </c>
      <c r="C72" s="18">
        <v>901</v>
      </c>
      <c r="D72" s="20">
        <v>113</v>
      </c>
      <c r="E72" s="21" t="s">
        <v>21</v>
      </c>
      <c r="F72" s="21"/>
      <c r="G72" s="22"/>
      <c r="H72" s="23"/>
      <c r="I72" s="98">
        <v>199.5</v>
      </c>
    </row>
    <row r="73" spans="1:11" ht="38.25" customHeight="1">
      <c r="A73" s="24">
        <v>25</v>
      </c>
      <c r="B73" s="30" t="s">
        <v>93</v>
      </c>
      <c r="C73" s="55"/>
      <c r="D73" s="56"/>
      <c r="E73" s="57" t="s">
        <v>22</v>
      </c>
      <c r="F73" s="57"/>
      <c r="G73" s="26"/>
      <c r="H73" s="26"/>
      <c r="I73" s="101">
        <f>SUM(I74:I75)</f>
        <v>3118</v>
      </c>
    </row>
    <row r="74" spans="1:11" ht="21.75" customHeight="1">
      <c r="A74" s="24"/>
      <c r="B74" s="30"/>
      <c r="C74" s="88">
        <v>919</v>
      </c>
      <c r="D74" s="39">
        <v>106</v>
      </c>
      <c r="E74" s="40" t="s">
        <v>22</v>
      </c>
      <c r="F74" s="40"/>
      <c r="G74" s="26"/>
      <c r="H74" s="26"/>
      <c r="I74" s="100">
        <v>3112</v>
      </c>
    </row>
    <row r="75" spans="1:11" ht="21.75" customHeight="1">
      <c r="A75" s="24"/>
      <c r="B75" s="30"/>
      <c r="C75" s="88">
        <v>919</v>
      </c>
      <c r="D75" s="39">
        <v>113</v>
      </c>
      <c r="E75" s="40" t="s">
        <v>22</v>
      </c>
      <c r="F75" s="40"/>
      <c r="G75" s="26"/>
      <c r="H75" s="26"/>
      <c r="I75" s="100">
        <v>6</v>
      </c>
    </row>
    <row r="76" spans="1:11" ht="52.5" customHeight="1">
      <c r="A76" s="18">
        <v>26</v>
      </c>
      <c r="B76" s="15" t="s">
        <v>94</v>
      </c>
      <c r="C76" s="58">
        <v>901</v>
      </c>
      <c r="D76" s="45">
        <v>412</v>
      </c>
      <c r="E76" s="43" t="s">
        <v>34</v>
      </c>
      <c r="F76" s="48"/>
      <c r="G76" s="49"/>
      <c r="H76" s="50"/>
      <c r="I76" s="105">
        <f>300+120</f>
        <v>420</v>
      </c>
    </row>
    <row r="77" spans="1:11" ht="42" customHeight="1">
      <c r="A77" s="18">
        <v>27</v>
      </c>
      <c r="B77" s="15" t="s">
        <v>95</v>
      </c>
      <c r="C77" s="58"/>
      <c r="D77" s="20"/>
      <c r="E77" s="21" t="s">
        <v>41</v>
      </c>
      <c r="F77" s="48"/>
      <c r="G77" s="49"/>
      <c r="H77" s="50"/>
      <c r="I77" s="101">
        <f>SUM(I78)</f>
        <v>41.1</v>
      </c>
    </row>
    <row r="78" spans="1:11" ht="26.25" customHeight="1">
      <c r="A78" s="18"/>
      <c r="B78" s="15"/>
      <c r="C78" s="72">
        <v>901</v>
      </c>
      <c r="D78" s="77">
        <v>707</v>
      </c>
      <c r="E78" s="36" t="s">
        <v>64</v>
      </c>
      <c r="F78" s="74"/>
      <c r="G78" s="75"/>
      <c r="H78" s="75"/>
      <c r="I78" s="102">
        <v>41.1</v>
      </c>
    </row>
    <row r="79" spans="1:11" ht="52.5" customHeight="1">
      <c r="A79" s="18">
        <v>28</v>
      </c>
      <c r="B79" s="59" t="s">
        <v>96</v>
      </c>
      <c r="C79" s="58">
        <v>901</v>
      </c>
      <c r="D79" s="20">
        <v>501</v>
      </c>
      <c r="E79" s="21" t="s">
        <v>28</v>
      </c>
      <c r="F79" s="48"/>
      <c r="G79" s="49"/>
      <c r="H79" s="50"/>
      <c r="I79" s="98">
        <v>1229</v>
      </c>
    </row>
    <row r="80" spans="1:11" ht="42" customHeight="1">
      <c r="A80" s="18">
        <v>29</v>
      </c>
      <c r="B80" s="15" t="s">
        <v>97</v>
      </c>
      <c r="C80" s="58"/>
      <c r="D80" s="20">
        <v>1004</v>
      </c>
      <c r="E80" s="21" t="s">
        <v>29</v>
      </c>
      <c r="F80" s="48"/>
      <c r="G80" s="49"/>
      <c r="H80" s="50"/>
      <c r="I80" s="101">
        <f>SUM(I81:I81)</f>
        <v>555.20000000000005</v>
      </c>
    </row>
    <row r="81" spans="1:12" ht="27" customHeight="1">
      <c r="A81" s="18"/>
      <c r="B81" s="84"/>
      <c r="C81" s="72">
        <v>901</v>
      </c>
      <c r="D81" s="28">
        <v>1004</v>
      </c>
      <c r="E81" s="36" t="s">
        <v>78</v>
      </c>
      <c r="F81" s="85"/>
      <c r="G81" s="86"/>
      <c r="H81" s="87"/>
      <c r="I81" s="102">
        <f>560-4.8</f>
        <v>555.20000000000005</v>
      </c>
    </row>
    <row r="82" spans="1:12" ht="33.75" customHeight="1">
      <c r="A82" s="18">
        <v>30</v>
      </c>
      <c r="B82" s="60" t="s">
        <v>98</v>
      </c>
      <c r="C82" s="58">
        <v>901</v>
      </c>
      <c r="D82" s="20">
        <v>1003</v>
      </c>
      <c r="E82" s="21" t="s">
        <v>31</v>
      </c>
      <c r="F82" s="48"/>
      <c r="G82" s="49"/>
      <c r="H82" s="50"/>
      <c r="I82" s="101">
        <v>5</v>
      </c>
    </row>
    <row r="83" spans="1:12" ht="27.75" customHeight="1">
      <c r="A83" s="18">
        <v>31</v>
      </c>
      <c r="B83" s="60" t="s">
        <v>99</v>
      </c>
      <c r="C83" s="58">
        <v>901</v>
      </c>
      <c r="D83" s="20">
        <v>412</v>
      </c>
      <c r="E83" s="21" t="s">
        <v>40</v>
      </c>
      <c r="F83" s="48"/>
      <c r="G83" s="49"/>
      <c r="H83" s="50"/>
      <c r="I83" s="101">
        <v>2</v>
      </c>
    </row>
    <row r="84" spans="1:12" ht="54" customHeight="1">
      <c r="A84" s="18">
        <v>32</v>
      </c>
      <c r="B84" s="31" t="s">
        <v>100</v>
      </c>
      <c r="C84" s="58">
        <v>901</v>
      </c>
      <c r="D84" s="51">
        <v>709</v>
      </c>
      <c r="E84" s="21" t="s">
        <v>38</v>
      </c>
      <c r="F84" s="48"/>
      <c r="G84" s="49"/>
      <c r="H84" s="50"/>
      <c r="I84" s="101">
        <v>5</v>
      </c>
    </row>
    <row r="85" spans="1:12" ht="38.25">
      <c r="A85" s="18">
        <v>33</v>
      </c>
      <c r="B85" s="70" t="s">
        <v>101</v>
      </c>
      <c r="C85" s="58">
        <v>901</v>
      </c>
      <c r="D85" s="20">
        <v>502</v>
      </c>
      <c r="E85" s="21" t="s">
        <v>39</v>
      </c>
      <c r="F85" s="48"/>
      <c r="G85" s="49"/>
      <c r="H85" s="50"/>
      <c r="I85" s="105">
        <f>12913.5+13340.2+2250+96.6-11591.5-1886+3.6</f>
        <v>15126.4</v>
      </c>
      <c r="J85" s="71"/>
      <c r="K85" s="76"/>
      <c r="L85" s="3"/>
    </row>
    <row r="86" spans="1:12" ht="38.25">
      <c r="A86" s="18">
        <v>34</v>
      </c>
      <c r="B86" s="30" t="s">
        <v>102</v>
      </c>
      <c r="C86" s="58">
        <v>901</v>
      </c>
      <c r="D86" s="20">
        <v>707</v>
      </c>
      <c r="E86" s="21" t="s">
        <v>59</v>
      </c>
      <c r="F86" s="48"/>
      <c r="G86" s="49"/>
      <c r="H86" s="50"/>
      <c r="I86" s="101">
        <v>2.5</v>
      </c>
    </row>
    <row r="87" spans="1:12" ht="79.5" customHeight="1">
      <c r="A87" s="18">
        <v>35</v>
      </c>
      <c r="B87" s="103" t="s">
        <v>104</v>
      </c>
      <c r="C87" s="58">
        <v>901</v>
      </c>
      <c r="D87" s="20">
        <v>501</v>
      </c>
      <c r="E87" s="57" t="s">
        <v>105</v>
      </c>
      <c r="F87" s="48"/>
      <c r="G87" s="49"/>
      <c r="H87" s="50"/>
      <c r="I87" s="101">
        <v>843.2</v>
      </c>
    </row>
    <row r="88" spans="1:12" ht="39.75" customHeight="1">
      <c r="A88" s="18">
        <v>36</v>
      </c>
      <c r="B88" s="103" t="s">
        <v>114</v>
      </c>
      <c r="C88" s="58">
        <v>901</v>
      </c>
      <c r="D88" s="20">
        <v>603</v>
      </c>
      <c r="E88" s="57" t="s">
        <v>115</v>
      </c>
      <c r="F88" s="48"/>
      <c r="G88" s="49"/>
      <c r="H88" s="50"/>
      <c r="I88" s="101">
        <v>0</v>
      </c>
    </row>
    <row r="89" spans="1:12">
      <c r="A89" s="18"/>
      <c r="B89" s="15" t="s">
        <v>6</v>
      </c>
      <c r="C89" s="32"/>
      <c r="D89" s="32"/>
      <c r="E89" s="32"/>
      <c r="F89" s="32"/>
      <c r="G89" s="61"/>
      <c r="H89" s="32"/>
      <c r="I89" s="79">
        <f>SUM(I8+I11+I17+I18+I21+I26+I27+I28+I29+I32+I33+I36+I37+I43+I44+I45+I46+I59+I60+I64+I69+I70+I71+I72+I73+I76+I77+I79+I80+I82+I83+I84+I85+I86+I87+I88)</f>
        <v>380101.30000000005</v>
      </c>
    </row>
    <row r="90" spans="1:12">
      <c r="A90" s="62"/>
      <c r="B90" s="10"/>
      <c r="C90" s="23"/>
      <c r="D90" s="23"/>
      <c r="E90" s="23"/>
      <c r="F90" s="23"/>
      <c r="G90" s="63"/>
      <c r="H90" s="62"/>
      <c r="I90" s="11"/>
    </row>
    <row r="91" spans="1:12">
      <c r="A91" s="62"/>
      <c r="B91" s="10"/>
      <c r="C91" s="23"/>
      <c r="D91" s="110"/>
      <c r="E91" s="111"/>
      <c r="F91" s="111"/>
      <c r="G91" s="111"/>
      <c r="H91" s="111"/>
      <c r="I91" s="111"/>
      <c r="K91" s="7"/>
    </row>
    <row r="92" spans="1:12" ht="15">
      <c r="A92" s="108" t="s">
        <v>67</v>
      </c>
      <c r="B92" s="109"/>
      <c r="C92" s="109"/>
      <c r="D92" s="109"/>
      <c r="E92" s="109"/>
      <c r="F92" s="109"/>
      <c r="G92" s="109"/>
      <c r="H92" s="109"/>
      <c r="I92" s="109"/>
    </row>
    <row r="93" spans="1:12" ht="14.25">
      <c r="A93" s="64"/>
      <c r="B93" s="65"/>
      <c r="C93" s="66"/>
      <c r="D93" s="66"/>
      <c r="E93" s="66"/>
      <c r="F93" s="66"/>
      <c r="G93" s="67"/>
      <c r="H93" s="64"/>
      <c r="I93" s="68"/>
    </row>
  </sheetData>
  <autoFilter ref="A7:I89"/>
  <mergeCells count="9">
    <mergeCell ref="K50:M50"/>
    <mergeCell ref="A92:I92"/>
    <mergeCell ref="D91:I91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3" max="8" man="1"/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2021-11-15T04:37:41Z</cp:lastPrinted>
  <dcterms:created xsi:type="dcterms:W3CDTF">1996-10-08T23:32:33Z</dcterms:created>
  <dcterms:modified xsi:type="dcterms:W3CDTF">2023-02-09T05:57:28Z</dcterms:modified>
</cp:coreProperties>
</file>